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95" windowWidth="10005" windowHeight="5925" activeTab="0"/>
  </bookViews>
  <sheets>
    <sheet name="БЕЗ УЧЕТА СЧЕТОВ БЮДЖЕТА" sheetId="1" r:id="rId1"/>
  </sheets>
  <definedNames>
    <definedName name="_xlnm._FilterDatabase" localSheetId="0" hidden="1">'БЕЗ УЧЕТА СЧЕТОВ БЮДЖЕТА'!$A$8:$J$8</definedName>
    <definedName name="_xlnm.Print_Titles" localSheetId="0">'БЕЗ УЧЕТА СЧЕТОВ БЮДЖЕТА'!$8:$8</definedName>
    <definedName name="_xlnm.Print_Area" localSheetId="0">'БЕЗ УЧЕТА СЧЕТОВ БЮДЖЕТА'!$A$1:$H$568</definedName>
  </definedNames>
  <calcPr fullCalcOnLoad="1"/>
</workbook>
</file>

<file path=xl/sharedStrings.xml><?xml version="1.0" encoding="utf-8"?>
<sst xmlns="http://schemas.openxmlformats.org/spreadsheetml/2006/main" count="2253" uniqueCount="459">
  <si>
    <t>Наименование показателя</t>
  </si>
  <si>
    <t>Разд.</t>
  </si>
  <si>
    <t>Ц.ст.</t>
  </si>
  <si>
    <t>Расх.</t>
  </si>
  <si>
    <t>#Н/Д</t>
  </si>
  <si>
    <t>000</t>
  </si>
  <si>
    <t>0102</t>
  </si>
  <si>
    <t>0104</t>
  </si>
  <si>
    <t>0106</t>
  </si>
  <si>
    <t>0111</t>
  </si>
  <si>
    <t>0309</t>
  </si>
  <si>
    <t>0412</t>
  </si>
  <si>
    <t>0505</t>
  </si>
  <si>
    <t>0709</t>
  </si>
  <si>
    <t>0801</t>
  </si>
  <si>
    <t>1001</t>
  </si>
  <si>
    <t>1003</t>
  </si>
  <si>
    <t>1101</t>
  </si>
  <si>
    <t>0103</t>
  </si>
  <si>
    <t>0701</t>
  </si>
  <si>
    <t>0702</t>
  </si>
  <si>
    <t>0707</t>
  </si>
  <si>
    <t>1004</t>
  </si>
  <si>
    <t>Всего расходов: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</si>
  <si>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</si>
  <si>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</si>
  <si>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</si>
  <si>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</si>
  <si>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</si>
  <si>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</si>
  <si>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</si>
  <si>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</si>
  <si>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</si>
  <si>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</si>
  <si>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жилищно-коммунального хозяйства</t>
  </si>
  <si>
    <t>Другие вопросы в области образования</t>
  </si>
  <si>
    <t>Культура</t>
  </si>
  <si>
    <t>Физическая культура и спорт</t>
  </si>
  <si>
    <t>Пенсионное обеспечение</t>
  </si>
  <si>
    <t>Социальное обеспечение населения</t>
  </si>
  <si>
    <t>Общее образование</t>
  </si>
  <si>
    <t>Дошкольное образование</t>
  </si>
  <si>
    <t>Молодежная политика и оздоровление детей</t>
  </si>
  <si>
    <t>Охрана семьи и детства</t>
  </si>
  <si>
    <t>Расходы</t>
  </si>
  <si>
    <t>Периодические издания, учрежденные органами законодательной и исполнительной власти</t>
  </si>
  <si>
    <t>1100</t>
  </si>
  <si>
    <t>1000</t>
  </si>
  <si>
    <t>СОЦИАЛЬНАЯ ПОЛИТИКА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</si>
  <si>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</si>
  <si>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</si>
  <si>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</si>
  <si>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</si>
  <si>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</si>
  <si>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</si>
  <si>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</si>
  <si>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</si>
  <si>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</si>
  <si>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</si>
  <si>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0409</t>
  </si>
  <si>
    <t>Дорожное хозяйство</t>
  </si>
  <si>
    <t>ЖИЛИЩНО-КОММУНАЛЬНОЕ ХОЗЯЙСТВО</t>
  </si>
  <si>
    <t>тыс.руб.</t>
  </si>
  <si>
    <t>0705</t>
  </si>
  <si>
    <t>Профессиональная подготовка, переподготовка и повышение квалификации</t>
  </si>
  <si>
    <t>ОБСЛУЖИВАНИЕ ГОСУДАРСТВЕННОГО И МУНИЦИПАЛЬНОГО ДОЛГА</t>
  </si>
  <si>
    <t>1300</t>
  </si>
  <si>
    <t>1301</t>
  </si>
  <si>
    <t>0113</t>
  </si>
  <si>
    <t>КУЛЬТУРА И КИНЕМАТОГРАФИЯ</t>
  </si>
  <si>
    <t>СРЕДСТВА МАССОВОЙ ИНФОРМАЦИИ</t>
  </si>
  <si>
    <t>1200</t>
  </si>
  <si>
    <t>1202</t>
  </si>
  <si>
    <t>ФИЗИЧЕСКАЯ КУЛЬТУРА И СПОРТ</t>
  </si>
  <si>
    <t>1400</t>
  </si>
  <si>
    <t>МЕЖБЮДЖЕТНЫЕ ТРАНСФЕРТЫ БЮДЖЕТАМ СУБЪЕКТОВ РОССИЙСКОЙ ФЕДЕРАЦИИ И МУНИЦИПАЛЬНЫХ ОБРАЗОВАНИЙ ОБЩЕГО ХАРАКТЕРА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</si>
  <si>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</si>
  <si>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</si>
  <si>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611</t>
  </si>
  <si>
    <t>Субсидии бюджетным учреждениям на иные цели</t>
  </si>
  <si>
    <t>612</t>
  </si>
  <si>
    <t xml:space="preserve">Михайловского муниципального </t>
  </si>
  <si>
    <t>121</t>
  </si>
  <si>
    <t>122</t>
  </si>
  <si>
    <t>120</t>
  </si>
  <si>
    <t>Расходы на выплаты персоналу органов местного самоуправления</t>
  </si>
  <si>
    <t>Иные закупки товаров, работ и услуг для муниципальных нужд</t>
  </si>
  <si>
    <t>240</t>
  </si>
  <si>
    <t>Прочая закупка товаров, работ и услуг для муниципальных нужд</t>
  </si>
  <si>
    <t>244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</si>
  <si>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</si>
  <si>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</si>
  <si>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</si>
  <si>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Уплата прочих налогов, сборов и иных платежей</t>
  </si>
  <si>
    <t>851</t>
  </si>
  <si>
    <t>852</t>
  </si>
  <si>
    <t>Социальные выплаты гражданам, кроме публичных нормативных социальных выплат</t>
  </si>
  <si>
    <t>320</t>
  </si>
  <si>
    <t>870</t>
  </si>
  <si>
    <t>Резервные средства</t>
  </si>
  <si>
    <t>Расходы на выплаты персоналу казенных учреждений</t>
  </si>
  <si>
    <t>110</t>
  </si>
  <si>
    <t>111</t>
  </si>
  <si>
    <t>112</t>
  </si>
  <si>
    <t>540</t>
  </si>
  <si>
    <t>Иные межбюджетные трансферты</t>
  </si>
  <si>
    <t>Субсидии бюджетным учреждениям</t>
  </si>
  <si>
    <t>610</t>
  </si>
  <si>
    <t>Подпрограмма "Развитие культуры ММР"</t>
  </si>
  <si>
    <t>310</t>
  </si>
  <si>
    <t>313</t>
  </si>
  <si>
    <t>Публичные нормативные социальные выплаты гражданам</t>
  </si>
  <si>
    <t>Пособия и компенсации по публичным нормативным обязательствам</t>
  </si>
  <si>
    <t>322</t>
  </si>
  <si>
    <t>Субсидии гражданам на приобретение жилья</t>
  </si>
  <si>
    <t>Обслуживание муниципального долга</t>
  </si>
  <si>
    <t xml:space="preserve">Дотации на выравнивание бюджетной обеспеченности </t>
  </si>
  <si>
    <t>511</t>
  </si>
  <si>
    <t>Дотации</t>
  </si>
  <si>
    <t>510</t>
  </si>
  <si>
    <t>Непрограммные направления деятельности органов муниципальной  власти</t>
  </si>
  <si>
    <t>Глава Михайловского муниципального района</t>
  </si>
  <si>
    <t>Мероприятия непрограммных направлений деятельности органов муниципальной власти</t>
  </si>
  <si>
    <t>Резервные фонды администрации Михайловского муниципального района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</si>
  <si>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</si>
  <si>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</si>
  <si>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</si>
  <si>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</si>
  <si>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Муниципальные программы муниципальных образований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</si>
  <si>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</si>
  <si>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</si>
  <si>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</si>
  <si>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</si>
  <si>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</si>
  <si>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Муниципальные  программы муниципальных образований</t>
  </si>
  <si>
    <t>Подпрограмма "Развитие системы дошкольного образования"</t>
  </si>
  <si>
    <t>Обеспечение деятельности районных бюджетных муниципальных учреждений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</si>
  <si>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</si>
  <si>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Подпрограмма "Развитие системы общего образования"</t>
  </si>
  <si>
    <t>Развитие МТБ бюджетных дошкольных образовательных муниципальных учреждений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</si>
  <si>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</si>
  <si>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Мероприятия администрации Михайловского муниципального района по развитию муниципальной службы ММР</t>
  </si>
  <si>
    <t>Организация отдыха детей в каникулярное время в бюджетных общеобразовательных муниципальных учреждениях</t>
  </si>
  <si>
    <t xml:space="preserve">Организация и обеспечение оздоровления и отдыха детей </t>
  </si>
  <si>
    <t>Подпрограмма "Методическое обеспечение образовательных учреждений"</t>
  </si>
  <si>
    <t>МП "Программа развития культуры ММР"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</si>
  <si>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</si>
  <si>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</si>
  <si>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</si>
  <si>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</si>
  <si>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</si>
  <si>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</si>
  <si>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Доплаты к пенсиям муниципальных служащих Михайловского муниципального района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</si>
  <si>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</si>
  <si>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Другие вопросы в области социальной политики</t>
  </si>
  <si>
    <t>1006</t>
  </si>
  <si>
    <t>Мероприятия администрации Михайловского муниципального района по созданию доступной среды для инвалидов</t>
  </si>
  <si>
    <t>Мероприятия администрации Михайловского муниципального района по развитию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</si>
  <si>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</si>
  <si>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</si>
  <si>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</si>
  <si>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</si>
  <si>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</si>
  <si>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</si>
  <si>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Мероприятия администрации Михайловского муниципального района по противодействию употреблению наркотиков</t>
  </si>
  <si>
    <t>Судебная система</t>
  </si>
  <si>
    <t>0105</t>
  </si>
  <si>
    <t>Составление (изменение) списков кандидатов в присяжные заседатели федеральных судов</t>
  </si>
  <si>
    <t>Развитие МТБ бюджетных общеобразовательных муниципальных учреждений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</si>
  <si>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</si>
  <si>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Депутаты Думы Михайловского муниципального района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</si>
  <si>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</si>
  <si>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МП развития дополнительного образования в сфере культуры и искусства ММР</t>
  </si>
  <si>
    <t>Проведение выборов в органвы местного самоуправления Михайловского муниципального района</t>
  </si>
  <si>
    <t>Обеспечение проведения выборов и референдумов</t>
  </si>
  <si>
    <t>0107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</si>
  <si>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</si>
  <si>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</si>
  <si>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0405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</si>
  <si>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</si>
  <si>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Организация ритуальных услуг и содержание мест захоронения</t>
  </si>
  <si>
    <t>0501</t>
  </si>
  <si>
    <t>Жилищное хозяйство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</si>
  <si>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</si>
  <si>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730</t>
  </si>
  <si>
    <t>МП "Комплексные меры по противодействию употреблению наркотиков в Михайловском муниципальном районе"</t>
  </si>
  <si>
    <t>МП"Профилактика правонарушений в ММР"</t>
  </si>
  <si>
    <t>МП"Профилактика терроризма и противодействие экстремизму на территории ММР"</t>
  </si>
  <si>
    <t>МП"Обеспечение содержания, ремонта автомобильных дорог, мест общего пользования и сооружений на них ММР</t>
  </si>
  <si>
    <t>МП"Содействие развитию малого и среднего предпринимательства на территории ММР"</t>
  </si>
  <si>
    <t>МП"Программа комплексного развития системы коммунальной инфраструктуры ММР"</t>
  </si>
  <si>
    <t>МП "Развития образования ММР"</t>
  </si>
  <si>
    <t>МП"Развитие муниципальной службы ММР"</t>
  </si>
  <si>
    <t>МП"Развитие образования ММР"</t>
  </si>
  <si>
    <t>МП"Патриотическое воспитание граждан ММР"</t>
  </si>
  <si>
    <t>МП"Обеспечение жилье молодых семей ММР"</t>
  </si>
  <si>
    <t>МП"Развитие физической культуры и спорта ММР "</t>
  </si>
  <si>
    <t>800</t>
  </si>
  <si>
    <t>880</t>
  </si>
  <si>
    <t>Иные бюджетные ассигнования</t>
  </si>
  <si>
    <t>Специальные расходы</t>
  </si>
  <si>
    <t>Коммунальное хозяйство</t>
  </si>
  <si>
    <t>0502</t>
  </si>
  <si>
    <t>Фонд оплаты труда казенных учреждений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</si>
  <si>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</si>
  <si>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 органов)</t>
  </si>
  <si>
    <t>129</t>
  </si>
  <si>
    <t>Взносы по обязательному социальному страхованию на выплаты денежного содержания и иные выплаты работникам казенных учреждений</t>
  </si>
  <si>
    <t>119</t>
  </si>
  <si>
    <t>Иные выплаты персоналу государственных (муниципальных) органов, за исключением фонда оплаты труда</t>
  </si>
  <si>
    <t>Иные выплаты персоналу казенных учреждений, за исключением фонда оплаты труда</t>
  </si>
  <si>
    <t>0000000000</t>
  </si>
  <si>
    <t>9900000000</t>
  </si>
  <si>
    <t>0600000000</t>
  </si>
  <si>
    <t>0700000000</t>
  </si>
  <si>
    <t>1800000000</t>
  </si>
  <si>
    <t>1100000000</t>
  </si>
  <si>
    <t>1100092390</t>
  </si>
  <si>
    <t>1000000000</t>
  </si>
  <si>
    <t>0800000000</t>
  </si>
  <si>
    <t>1900000000</t>
  </si>
  <si>
    <t>0300000000</t>
  </si>
  <si>
    <t>0320000000</t>
  </si>
  <si>
    <t>0320001690</t>
  </si>
  <si>
    <t>0320093070</t>
  </si>
  <si>
    <t>0320011690</t>
  </si>
  <si>
    <t>0340000000</t>
  </si>
  <si>
    <t>0310000000</t>
  </si>
  <si>
    <t>0310001690</t>
  </si>
  <si>
    <t>0310093060</t>
  </si>
  <si>
    <t>0330000000</t>
  </si>
  <si>
    <t>0330001690</t>
  </si>
  <si>
    <t>0200000000</t>
  </si>
  <si>
    <t>0200001690</t>
  </si>
  <si>
    <t>0400000000</t>
  </si>
  <si>
    <t>0350093080</t>
  </si>
  <si>
    <t>0350000000</t>
  </si>
  <si>
    <t>1600000000</t>
  </si>
  <si>
    <t>1610000000</t>
  </si>
  <si>
    <t>1620000000</t>
  </si>
  <si>
    <t>1620001690</t>
  </si>
  <si>
    <t>1620081690</t>
  </si>
  <si>
    <t>1200000000</t>
  </si>
  <si>
    <t>1300000000</t>
  </si>
  <si>
    <t>0100000000</t>
  </si>
  <si>
    <t>0500000000</t>
  </si>
  <si>
    <t>1500000000</t>
  </si>
  <si>
    <t>00000000000</t>
  </si>
  <si>
    <t>1620011690</t>
  </si>
  <si>
    <t>0310011690</t>
  </si>
  <si>
    <t>0200011690</t>
  </si>
  <si>
    <t>0330011690</t>
  </si>
  <si>
    <t>Социальное обеспечение и иные выплаты населению</t>
  </si>
  <si>
    <t>300</t>
  </si>
  <si>
    <t>Премии и гранты</t>
  </si>
  <si>
    <t>350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</si>
  <si>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</si>
  <si>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</si>
  <si>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853</t>
  </si>
  <si>
    <t>Уплата иных платежей</t>
  </si>
  <si>
    <t>Закупка товаров, работ, услуг в целях капитального ремонта муниципального имущества</t>
  </si>
  <si>
    <t>243</t>
  </si>
  <si>
    <t>2300000000</t>
  </si>
  <si>
    <t>600</t>
  </si>
  <si>
    <t>МП"Доступная среда для инвалидов ММР"</t>
  </si>
  <si>
    <t>11000S2390</t>
  </si>
  <si>
    <t>Ремонт автомобильных дорог, мест общего пользования и сооружений на них за счет средств дорожного фонда муниципального района в рамках софинансирования средств выделенных из дорожного фонда Приморского края</t>
  </si>
  <si>
    <t>414</t>
  </si>
  <si>
    <t>410</t>
  </si>
  <si>
    <t>Бюджетные инвестиции</t>
  </si>
  <si>
    <t>Бюджетные инвестиции в объекты капитального строительства государственной (муниципальной) собственности</t>
  </si>
  <si>
    <t>Дополнительное образование детей</t>
  </si>
  <si>
    <t>0703</t>
  </si>
  <si>
    <t>2500000000</t>
  </si>
  <si>
    <t>2600000000</t>
  </si>
  <si>
    <t>2400000000</t>
  </si>
  <si>
    <t xml:space="preserve">Мероприятия администрации Михайловского муниципального района </t>
  </si>
  <si>
    <t>Дотации из краевого бюджета бюджетам поселений Михайловского муниципального района на выравнивание бюджетной обеспеченности</t>
  </si>
  <si>
    <t>400</t>
  </si>
  <si>
    <t>Расходы на капитальный ремонт зданий муниципальных общеобразовательных учреждений за счет средств местного бюджета</t>
  </si>
  <si>
    <t>01000L4970</t>
  </si>
  <si>
    <t>Расходы на капитальный ремонт зданий муниципальных общеобразовательных учреждений за счет средств краевого бюджета</t>
  </si>
  <si>
    <t xml:space="preserve">Субсидии на социальные выплаты молодым семьям для приобретения (строительства) жилья экономкласса </t>
  </si>
  <si>
    <t>МП «Обеспечение безопасности дорожного движения в Михайловском муниципальном районе»</t>
  </si>
  <si>
    <t>МП «Противодействие коррупции на территории Михайловского муниципального района»</t>
  </si>
  <si>
    <t>МП «Управление муниципальным имуществом и земельными ресурсами Михайловского муниципального района»</t>
  </si>
  <si>
    <t>МП"Развитие малоэтажного жилищного строительства на территории Михайловского муниципального района"</t>
  </si>
  <si>
    <t>МП «Содержание и ремонт муниципального жилого фонда в Михайловском муниципальном районе»</t>
  </si>
  <si>
    <t>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</t>
  </si>
  <si>
    <t>0408</t>
  </si>
  <si>
    <t>Транспорт</t>
  </si>
  <si>
    <t>Установление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</t>
  </si>
  <si>
    <t>Расходы по созданию в общеобразовательных организациях, расположенных в сельской местности, условий для занятий физической культурой и спортом</t>
  </si>
  <si>
    <t>1620092540</t>
  </si>
  <si>
    <t>1900092620</t>
  </si>
  <si>
    <t>Расходы по обеспечение граждан твердым топливом (дровами)</t>
  </si>
  <si>
    <t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</si>
  <si>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1102</t>
  </si>
  <si>
    <t>Массовый спорт</t>
  </si>
  <si>
    <t xml:space="preserve">Расходы на комплектование книжных фондов и обеспечение информационно-техническим оборудованием библиотек </t>
  </si>
  <si>
    <t>МП "Молодежная политика Михайловского муниципального района"</t>
  </si>
  <si>
    <t>810</t>
  </si>
  <si>
    <t>811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</si>
  <si>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</si>
  <si>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</si>
  <si>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19000S2620</t>
  </si>
  <si>
    <t>Расходы по обеспечение граждан твердым топливом (дровами) местный бюджет</t>
  </si>
  <si>
    <t>26000M0820</t>
  </si>
  <si>
    <t>Расходы на развитие спортивной инфраструктуры, находящейся в муниципальной собственности за счет местного бюджета</t>
  </si>
  <si>
    <t>Расходы на обеспечение деятельности в связи с осуществлением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</si>
  <si>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16200S2540</t>
  </si>
  <si>
    <t>Расходы на комплектование книжных фондов и обеспечение информационно-техническим оборудованием библиотек за счет местного бюджета</t>
  </si>
  <si>
    <t>1630000000</t>
  </si>
  <si>
    <t>Подпрограмма "Юные таланты Михайловского муниципального района"</t>
  </si>
  <si>
    <t>Мероприятия администрации Михайловского муниципального района</t>
  </si>
  <si>
    <t>412</t>
  </si>
  <si>
    <t>Бюджетные инвестиции на приобретение объектов недвижимого имущества в государственную (муниципальную) собственность</t>
  </si>
  <si>
    <t>Мероприятия районных казенных учреждений по обеспечению содержания, ремонта автомобильных дорог, мест общего пользования и сооружений на них за счет дорожного фонда</t>
  </si>
  <si>
    <t>Расходы на развитие спортивной инфраструктуры, находящейся в муниципальной собственности за счет краевого бюджета</t>
  </si>
  <si>
    <t>9999900000</t>
  </si>
  <si>
    <t>9999912030</t>
  </si>
  <si>
    <t>9999912040</t>
  </si>
  <si>
    <t>9999912120</t>
  </si>
  <si>
    <t>9999951200</t>
  </si>
  <si>
    <t>9999912010</t>
  </si>
  <si>
    <t>9999917100</t>
  </si>
  <si>
    <t>0600011610</t>
  </si>
  <si>
    <t>0700011620</t>
  </si>
  <si>
    <t>1800011610</t>
  </si>
  <si>
    <t>2500011610</t>
  </si>
  <si>
    <t>2600011610</t>
  </si>
  <si>
    <t>9999959300</t>
  </si>
  <si>
    <t>9999910690</t>
  </si>
  <si>
    <t>9999993010</t>
  </si>
  <si>
    <t>9999993030</t>
  </si>
  <si>
    <t>9999993100</t>
  </si>
  <si>
    <t>99999M0820</t>
  </si>
  <si>
    <t>9999912190</t>
  </si>
  <si>
    <t>9999993040</t>
  </si>
  <si>
    <t>9999993130</t>
  </si>
  <si>
    <t>1100011610</t>
  </si>
  <si>
    <t>1100011620</t>
  </si>
  <si>
    <t>1100011630</t>
  </si>
  <si>
    <t>0800011610</t>
  </si>
  <si>
    <t>1000011610</t>
  </si>
  <si>
    <t>2400011610</t>
  </si>
  <si>
    <t>1900011610</t>
  </si>
  <si>
    <t>9999993120</t>
  </si>
  <si>
    <t>9999910680</t>
  </si>
  <si>
    <t>0400011610</t>
  </si>
  <si>
    <t>9999993160</t>
  </si>
  <si>
    <t xml:space="preserve">Расходы на обеспечение деятельности в связи с осуществлением полномочий органов опеки и попечительства в отношении несовершеннолетних </t>
  </si>
  <si>
    <t>0350010690</t>
  </si>
  <si>
    <t>1610011610</t>
  </si>
  <si>
    <t>1200011610</t>
  </si>
  <si>
    <t>1300011610</t>
  </si>
  <si>
    <t>9999914910</t>
  </si>
  <si>
    <t>0500011610</t>
  </si>
  <si>
    <t>1500011610</t>
  </si>
  <si>
    <t>9999910660</t>
  </si>
  <si>
    <t>9999916500</t>
  </si>
  <si>
    <t>9999910650</t>
  </si>
  <si>
    <t>9999993110</t>
  </si>
  <si>
    <t>1630011610</t>
  </si>
  <si>
    <t>2300011620</t>
  </si>
  <si>
    <t>9999952600</t>
  </si>
  <si>
    <t>9999993050</t>
  </si>
  <si>
    <t>9999993090</t>
  </si>
  <si>
    <t>Субвенции на реализацию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</t>
  </si>
  <si>
    <t xml:space="preserve">Субвенции  на реализацию государственного полномочия по назначению и предоставлению выплаты единовременного пособия при передаче ребенка на воспитание в семью </t>
  </si>
  <si>
    <t>Иные выплаты населению</t>
  </si>
  <si>
    <t>360</t>
  </si>
  <si>
    <t>1900011620</t>
  </si>
  <si>
    <t>Мероприятия районных казенных муниципальных учреждений по содержанию жилищно-коммунального хозяйств</t>
  </si>
  <si>
    <t>Расходы на погашение кредиторской задолженности прошлых лет</t>
  </si>
  <si>
    <t>9999919110</t>
  </si>
  <si>
    <t>Расходы, связанные с исполнением судебных решений</t>
  </si>
  <si>
    <t>Исполнение судебных актов</t>
  </si>
  <si>
    <t>831</t>
  </si>
  <si>
    <t>9999919200</t>
  </si>
  <si>
    <t>830</t>
  </si>
  <si>
    <t>Уплата прочих налогов и сборов</t>
  </si>
  <si>
    <t>0900000000</t>
  </si>
  <si>
    <t>0900011610</t>
  </si>
  <si>
    <t>0600011630</t>
  </si>
  <si>
    <t>Мероприятия районных бюджетных муниципальных учреждений по противодействию употреблению наркотиков</t>
  </si>
  <si>
    <t>1100011640</t>
  </si>
  <si>
    <t xml:space="preserve">Мероприятия районных казенных учреждений по обеспечению содержания, ремонта автомобильных дорог, мест общего пользования и сооружений на них </t>
  </si>
  <si>
    <t>Председатель Думы Михайловского муниципального района</t>
  </si>
  <si>
    <t>9999912110</t>
  </si>
  <si>
    <t>0310053030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</si>
  <si>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</si>
  <si>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03100R3041</t>
  </si>
  <si>
    <t>Расходы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 (муниципальные образовательные организации)</t>
  </si>
  <si>
    <t>1400000000</t>
  </si>
  <si>
    <t>МП "Укрепление общественного здоровья в ММР"</t>
  </si>
  <si>
    <t>1400011610</t>
  </si>
  <si>
    <t>Мероприятия администрации Михайловского муниципального района по укреплению общественного здоровья</t>
  </si>
  <si>
    <t>МП «Развитие и поддержка социально ориентированных некоммерческих организаций ММР»</t>
  </si>
  <si>
    <t>2000000000</t>
  </si>
  <si>
    <t>2000011610</t>
  </si>
  <si>
    <t>Предоставление субсидий бюджетным, автономным учреждениям и иным некоммерческим организациям</t>
  </si>
  <si>
    <t>МП"Организация транспортного обслуживания населения ММР"</t>
  </si>
  <si>
    <t>247</t>
  </si>
  <si>
    <t>Закупка энергетических ресурсов</t>
  </si>
  <si>
    <t>500</t>
  </si>
  <si>
    <t>Межбюджетные трансферты</t>
  </si>
  <si>
    <t>2100000000</t>
  </si>
  <si>
    <t>МП"Программа комплексного развития системы социальной инфраструктуры ММР"</t>
  </si>
  <si>
    <t xml:space="preserve">Мероприятия администрации Михайловского муниципального района по организации транспортного обслуживания населения ММР </t>
  </si>
  <si>
    <t>9999954690</t>
  </si>
  <si>
    <t>Расходы на проведение Всероссийской переписи населения 2020 года</t>
  </si>
  <si>
    <t>Муниципальная программа «Комплексного развития систем социальной инфраструктуры в ММР»</t>
  </si>
  <si>
    <t>2100092020</t>
  </si>
  <si>
    <t>Средства краевого бюджета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</si>
  <si>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21000S2020</t>
  </si>
  <si>
    <t>Средства местного бюджета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</si>
  <si>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210E250970</t>
  </si>
  <si>
    <t>2100092340</t>
  </si>
  <si>
    <t>21000S2340</t>
  </si>
  <si>
    <t xml:space="preserve">Подпрограмма "Организация отдыха, оздоровления и занятости детей и подростков" </t>
  </si>
  <si>
    <t>0340021690</t>
  </si>
  <si>
    <t>0340093080</t>
  </si>
  <si>
    <t>1400011630</t>
  </si>
  <si>
    <t xml:space="preserve">Муниципальная программа "Укрепление общественного здоровья в ММР" </t>
  </si>
  <si>
    <t>Мероприятия районных бюджетных муниципальных учреждений по укреплению общественного здоровья</t>
  </si>
  <si>
    <t>Муниципальная  программа "Развитие дополнительного образования в сфере культуры и искусства"</t>
  </si>
  <si>
    <t>020E593140</t>
  </si>
  <si>
    <t>031E593140</t>
  </si>
  <si>
    <t>032E593140</t>
  </si>
  <si>
    <t>033E593140</t>
  </si>
  <si>
    <t xml:space="preserve">МП"Укрепление общественного здоровья в ММР" </t>
  </si>
  <si>
    <t>Мероприятия администрации Михайловского муниципального по укреплению общественного здоровья</t>
  </si>
  <si>
    <t>210P592190</t>
  </si>
  <si>
    <t>210P5S2190</t>
  </si>
  <si>
    <t>2021 год</t>
  </si>
  <si>
    <t>2022 год</t>
  </si>
  <si>
    <t>2023 год</t>
  </si>
  <si>
    <t>020A155191</t>
  </si>
  <si>
    <t>Расходы на оснащение образовательных учреждений в сфере культуры (детских школ искусств и училищ) музыкальными инструментами, оборудованием и учебными материалами</t>
  </si>
  <si>
    <t>Расходы на организацию физкультурно-спортивной работы по месту жительства за счет средств краевого бюджета</t>
  </si>
  <si>
    <t>150P592220</t>
  </si>
  <si>
    <t>Расходы на организацию физкультурно-спортивной работы по месту жительства за счет средств местного бюджета</t>
  </si>
  <si>
    <t>150P5S2220</t>
  </si>
  <si>
    <t>Субсидии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</si>
  <si>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031E254910</t>
  </si>
  <si>
    <t>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</t>
  </si>
  <si>
    <t>0310093150</t>
  </si>
  <si>
    <t>МП"Содействие развитию малого и среднего предпринимательства на территории ММР "</t>
  </si>
  <si>
    <t>Средства местного бюджета на проектирование, строительство, капитальный ремонт и ремонт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семьям, за счет дорожного фонда Приморского края</t>
  </si>
  <si>
    <t>10000S2380</t>
  </si>
  <si>
    <t>633</t>
  </si>
  <si>
    <t>Субсидии (гранты в форме субсидий), не подлежащие казначейскому сопровождению</t>
  </si>
  <si>
    <t>Исполнено</t>
  </si>
  <si>
    <t>% Исполнения</t>
  </si>
  <si>
    <t>321</t>
  </si>
  <si>
    <t>районного бюджета за 1 квартал 2021 года  по разделам, подразделам, целевым статьям и видам расходов в соответствии с бюджетной классификацией РФ</t>
  </si>
  <si>
    <t>Приложение 2 к решению Думы</t>
  </si>
  <si>
    <t>района № 72 от 27.05.2021г.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</si>
</sst>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р_."/>
    <numFmt numFmtId="177" formatCode="#,##0.000"/>
    <numFmt numFmtId="178" formatCode="0.000"/>
    <numFmt numFmtId="179" formatCode="_-* #,##0.0_р_._-;\-* #,##0.0_р_._-;_-* &quot;-&quot;??_р_._-;_-@_-"/>
    <numFmt numFmtId="180" formatCode="_-* #,##0.000_р_._-;\-* #,##0.000_р_._-;_-* &quot;-&quot;??_р_._-;_-@_-"/>
    <numFmt numFmtId="181" formatCode="0.0000"/>
    <numFmt numFmtId="182" formatCode="_-* #,##0.000_р_._-;\-* #,##0.000_р_._-;_-* &quot;-&quot;???_р_._-;_-@_-"/>
    <numFmt numFmtId="183" formatCode="#,##0.0000"/>
    <numFmt numFmtId="184" formatCode="#,##0.00000"/>
    <numFmt numFmtId="185" formatCode="_-* #,##0.0000_р_._-;\-* #,##0.0000_р_._-;_-* &quot;-&quot;??_р_._-;_-@_-"/>
    <numFmt numFmtId="186" formatCode="_-* #,##0.00000_р_._-;\-* #,##0.00000_р_._-;_-* &quot;-&quot;??_р_._-;_-@_-"/>
    <numFmt numFmtId="187" formatCode="_-* #,##0.000000_р_._-;\-* #,##0.000000_р_._-;_-* &quot;-&quot;??_р_._-;_-@_-"/>
    <numFmt numFmtId="188" formatCode="_-* #,##0.000000_р_._-;\-* #,##0.000000_р_._-;_-* &quot;-&quot;??????_р_._-;_-@_-"/>
    <numFmt numFmtId="189" formatCode="#,##0.0"/>
    <numFmt numFmtId="190" formatCode="#,##0.000000"/>
    <numFmt numFmtId="191" formatCode="_-* #,##0.000\ _₽_-;\-* #,##0.000\ _₽_-;_-* &quot;-&quot;???\ _₽_-;_-@_-"/>
    <numFmt numFmtId="192" formatCode="_-* #,##0.00000\ _₽_-;\-* #,##0.00000\ _₽_-;_-* &quot;-&quot;?????\ _₽_-;_-@_-"/>
    <numFmt numFmtId="193" formatCode="_-* #,##0.0000000_р_._-;\-* #,##0.0000000_р_._-;_-* &quot;-&quot;??_р_._-;_-@_-"/>
    <numFmt numFmtId="194" formatCode="_-* #,##0.0000\ _₽_-;\-* #,##0.0000\ _₽_-;_-* &quot;-&quot;????\ _₽_-;_-@_-"/>
  </numFmts>
  <fonts count="5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" fontId="34" fillId="20" borderId="1">
      <alignment horizontal="right" vertical="top" shrinkToFit="1"/>
      <protection/>
    </xf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5" fillId="27" borderId="2" applyNumberFormat="0" applyAlignment="0" applyProtection="0"/>
    <xf numFmtId="0" fontId="36" fillId="28" borderId="3" applyNumberFormat="0" applyAlignment="0" applyProtection="0"/>
    <xf numFmtId="0" fontId="37" fillId="28" borderId="2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29" borderId="8" applyNumberFormat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7" fillId="0" borderId="10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3" borderId="0" applyNumberFormat="0" applyBorder="0" applyAlignment="0" applyProtection="0"/>
  </cellStyleXfs>
  <cellXfs count="88">
    <xf numFmtId="0" fontId="0" fillId="0" borderId="0" xfId="0" applyAlignment="1">
      <alignment/>
    </xf>
    <xf numFmtId="0" fontId="1" fillId="34" borderId="0" xfId="0" applyFont="1" applyFill="1" applyAlignment="1">
      <alignment/>
    </xf>
    <xf numFmtId="0" fontId="1" fillId="0" borderId="0" xfId="0" applyFont="1" applyAlignment="1">
      <alignment/>
    </xf>
    <xf numFmtId="0" fontId="4" fillId="34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vertical="top" wrapText="1"/>
    </xf>
    <xf numFmtId="49" fontId="2" fillId="35" borderId="11" xfId="0" applyNumberFormat="1" applyFont="1" applyFill="1" applyBorder="1" applyAlignment="1">
      <alignment horizontal="center" vertical="center" shrinkToFit="1"/>
    </xf>
    <xf numFmtId="0" fontId="2" fillId="36" borderId="11" xfId="0" applyFont="1" applyFill="1" applyBorder="1" applyAlignment="1">
      <alignment vertical="top" wrapText="1"/>
    </xf>
    <xf numFmtId="49" fontId="2" fillId="36" borderId="11" xfId="0" applyNumberFormat="1" applyFont="1" applyFill="1" applyBorder="1" applyAlignment="1">
      <alignment horizontal="center" vertical="center" shrinkToFit="1"/>
    </xf>
    <xf numFmtId="49" fontId="7" fillId="36" borderId="11" xfId="0" applyNumberFormat="1" applyFont="1" applyFill="1" applyBorder="1" applyAlignment="1">
      <alignment horizontal="center" vertical="center" shrinkToFit="1"/>
    </xf>
    <xf numFmtId="0" fontId="7" fillId="36" borderId="11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2" fillId="37" borderId="11" xfId="0" applyFont="1" applyFill="1" applyBorder="1" applyAlignment="1">
      <alignment horizontal="center" vertical="top" wrapText="1"/>
    </xf>
    <xf numFmtId="49" fontId="5" fillId="37" borderId="11" xfId="0" applyNumberFormat="1" applyFont="1" applyFill="1" applyBorder="1" applyAlignment="1">
      <alignment horizontal="center" vertical="center" shrinkToFit="1"/>
    </xf>
    <xf numFmtId="49" fontId="2" fillId="38" borderId="11" xfId="0" applyNumberFormat="1" applyFont="1" applyFill="1" applyBorder="1" applyAlignment="1">
      <alignment horizontal="center" vertical="center" shrinkToFit="1"/>
    </xf>
    <xf numFmtId="0" fontId="2" fillId="36" borderId="11" xfId="0" applyFont="1" applyFill="1" applyBorder="1" applyAlignment="1">
      <alignment horizontal="left" vertical="top" wrapText="1"/>
    </xf>
    <xf numFmtId="0" fontId="7" fillId="36" borderId="11" xfId="0" applyFont="1" applyFill="1" applyBorder="1" applyAlignment="1">
      <alignment horizontal="center" wrapText="1"/>
    </xf>
    <xf numFmtId="0" fontId="1" fillId="0" borderId="0" xfId="0" applyFont="1" applyAlignment="1">
      <alignment/>
    </xf>
    <xf numFmtId="0" fontId="2" fillId="36" borderId="11" xfId="0" applyFont="1" applyFill="1" applyBorder="1" applyAlignment="1">
      <alignment vertical="top" wrapText="1" shrinkToFit="1"/>
    </xf>
    <xf numFmtId="0" fontId="1" fillId="0" borderId="0" xfId="0" applyFont="1" applyAlignment="1">
      <alignment shrinkToFit="1"/>
    </xf>
    <xf numFmtId="49" fontId="2" fillId="36" borderId="11" xfId="0" applyNumberFormat="1" applyFont="1" applyFill="1" applyBorder="1" applyAlignment="1">
      <alignment horizontal="center" vertical="center" wrapText="1" shrinkToFit="1"/>
    </xf>
    <xf numFmtId="0" fontId="1" fillId="0" borderId="0" xfId="0" applyFont="1" applyAlignment="1">
      <alignment wrapText="1" shrinkToFit="1"/>
    </xf>
    <xf numFmtId="49" fontId="2" fillId="37" borderId="11" xfId="0" applyNumberFormat="1" applyFont="1" applyFill="1" applyBorder="1" applyAlignment="1">
      <alignment horizontal="center" vertical="center" shrinkToFit="1"/>
    </xf>
    <xf numFmtId="0" fontId="2" fillId="39" borderId="11" xfId="0" applyFont="1" applyFill="1" applyBorder="1" applyAlignment="1">
      <alignment vertical="top" wrapText="1"/>
    </xf>
    <xf numFmtId="49" fontId="2" fillId="39" borderId="11" xfId="0" applyNumberFormat="1" applyFont="1" applyFill="1" applyBorder="1" applyAlignment="1">
      <alignment horizontal="center" vertical="center" shrinkToFit="1"/>
    </xf>
    <xf numFmtId="0" fontId="2" fillId="38" borderId="11" xfId="0" applyFont="1" applyFill="1" applyBorder="1" applyAlignment="1">
      <alignment vertical="top" wrapText="1"/>
    </xf>
    <xf numFmtId="0" fontId="2" fillId="38" borderId="11" xfId="0" applyFont="1" applyFill="1" applyBorder="1" applyAlignment="1">
      <alignment vertical="top" wrapText="1" shrinkToFit="1"/>
    </xf>
    <xf numFmtId="0" fontId="2" fillId="39" borderId="11" xfId="0" applyFont="1" applyFill="1" applyBorder="1" applyAlignment="1">
      <alignment horizontal="left" vertical="top" wrapText="1"/>
    </xf>
    <xf numFmtId="0" fontId="2" fillId="38" borderId="11" xfId="0" applyNumberFormat="1" applyFont="1" applyFill="1" applyBorder="1" applyAlignment="1">
      <alignment horizontal="left" vertical="top" wrapText="1"/>
    </xf>
    <xf numFmtId="0" fontId="7" fillId="38" borderId="11" xfId="0" applyFont="1" applyFill="1" applyBorder="1" applyAlignment="1">
      <alignment horizontal="left" vertical="top" wrapText="1"/>
    </xf>
    <xf numFmtId="0" fontId="2" fillId="38" borderId="11" xfId="0" applyFont="1" applyFill="1" applyBorder="1" applyAlignment="1">
      <alignment horizontal="left" vertical="top" wrapText="1"/>
    </xf>
    <xf numFmtId="0" fontId="2" fillId="36" borderId="11" xfId="0" applyFont="1" applyFill="1" applyBorder="1" applyAlignment="1">
      <alignment horizontal="center" vertical="top" wrapText="1"/>
    </xf>
    <xf numFmtId="0" fontId="2" fillId="37" borderId="11" xfId="0" applyFont="1" applyFill="1" applyBorder="1" applyAlignment="1">
      <alignment vertical="top" wrapText="1"/>
    </xf>
    <xf numFmtId="49" fontId="5" fillId="35" borderId="11" xfId="0" applyNumberFormat="1" applyFont="1" applyFill="1" applyBorder="1" applyAlignment="1">
      <alignment horizontal="center" vertical="center" shrinkToFit="1"/>
    </xf>
    <xf numFmtId="49" fontId="5" fillId="39" borderId="11" xfId="0" applyNumberFormat="1" applyFont="1" applyFill="1" applyBorder="1" applyAlignment="1">
      <alignment horizontal="center" vertical="center" shrinkToFit="1"/>
    </xf>
    <xf numFmtId="49" fontId="5" fillId="38" borderId="11" xfId="0" applyNumberFormat="1" applyFont="1" applyFill="1" applyBorder="1" applyAlignment="1">
      <alignment horizontal="center" vertical="center" shrinkToFit="1"/>
    </xf>
    <xf numFmtId="0" fontId="2" fillId="35" borderId="11" xfId="0" applyFont="1" applyFill="1" applyBorder="1" applyAlignment="1">
      <alignment horizontal="left" vertical="top" wrapText="1"/>
    </xf>
    <xf numFmtId="0" fontId="2" fillId="37" borderId="11" xfId="0" applyFont="1" applyFill="1" applyBorder="1" applyAlignment="1">
      <alignment horizontal="left" vertical="top" wrapText="1"/>
    </xf>
    <xf numFmtId="177" fontId="5" fillId="37" borderId="11" xfId="0" applyNumberFormat="1" applyFont="1" applyFill="1" applyBorder="1" applyAlignment="1">
      <alignment horizontal="center" vertical="center" shrinkToFit="1"/>
    </xf>
    <xf numFmtId="177" fontId="2" fillId="36" borderId="11" xfId="0" applyNumberFormat="1" applyFont="1" applyFill="1" applyBorder="1" applyAlignment="1">
      <alignment horizontal="center" vertical="center" shrinkToFit="1"/>
    </xf>
    <xf numFmtId="177" fontId="2" fillId="38" borderId="11" xfId="0" applyNumberFormat="1" applyFont="1" applyFill="1" applyBorder="1" applyAlignment="1">
      <alignment horizontal="center" vertical="center" shrinkToFit="1"/>
    </xf>
    <xf numFmtId="177" fontId="2" fillId="35" borderId="11" xfId="0" applyNumberFormat="1" applyFont="1" applyFill="1" applyBorder="1" applyAlignment="1">
      <alignment horizontal="center" vertical="center" shrinkToFit="1"/>
    </xf>
    <xf numFmtId="177" fontId="2" fillId="39" borderId="11" xfId="0" applyNumberFormat="1" applyFont="1" applyFill="1" applyBorder="1" applyAlignment="1">
      <alignment horizontal="center" vertical="center" shrinkToFit="1"/>
    </xf>
    <xf numFmtId="0" fontId="2" fillId="38" borderId="11" xfId="0" applyFont="1" applyFill="1" applyBorder="1" applyAlignment="1">
      <alignment horizontal="center" vertical="top" wrapText="1"/>
    </xf>
    <xf numFmtId="49" fontId="2" fillId="40" borderId="11" xfId="0" applyNumberFormat="1" applyFont="1" applyFill="1" applyBorder="1" applyAlignment="1">
      <alignment horizontal="center" vertical="center" shrinkToFit="1"/>
    </xf>
    <xf numFmtId="0" fontId="2" fillId="40" borderId="11" xfId="0" applyFont="1" applyFill="1" applyBorder="1" applyAlignment="1">
      <alignment vertical="top" wrapText="1"/>
    </xf>
    <xf numFmtId="49" fontId="2" fillId="0" borderId="11" xfId="0" applyNumberFormat="1" applyFont="1" applyFill="1" applyBorder="1" applyAlignment="1">
      <alignment horizontal="center" vertical="center" shrinkToFit="1"/>
    </xf>
    <xf numFmtId="177" fontId="2" fillId="0" borderId="11" xfId="0" applyNumberFormat="1" applyFont="1" applyFill="1" applyBorder="1" applyAlignment="1">
      <alignment horizontal="center" vertical="center" shrinkToFit="1"/>
    </xf>
    <xf numFmtId="0" fontId="11" fillId="38" borderId="11" xfId="0" applyFont="1" applyFill="1" applyBorder="1" applyAlignment="1">
      <alignment wrapText="1"/>
    </xf>
    <xf numFmtId="0" fontId="2" fillId="39" borderId="12" xfId="0" applyFont="1" applyFill="1" applyBorder="1" applyAlignment="1">
      <alignment horizontal="left" vertical="top" wrapText="1"/>
    </xf>
    <xf numFmtId="184" fontId="1" fillId="0" borderId="0" xfId="0" applyNumberFormat="1" applyFont="1" applyAlignment="1">
      <alignment/>
    </xf>
    <xf numFmtId="177" fontId="2" fillId="36" borderId="11" xfId="0" applyNumberFormat="1" applyFont="1" applyFill="1" applyBorder="1" applyAlignment="1">
      <alignment horizontal="center" vertical="center" wrapText="1" shrinkToFit="1"/>
    </xf>
    <xf numFmtId="171" fontId="1" fillId="0" borderId="0" xfId="61" applyFont="1" applyAlignment="1">
      <alignment/>
    </xf>
    <xf numFmtId="0" fontId="2" fillId="0" borderId="11" xfId="0" applyFont="1" applyFill="1" applyBorder="1" applyAlignment="1">
      <alignment vertical="top" wrapText="1"/>
    </xf>
    <xf numFmtId="192" fontId="12" fillId="0" borderId="0" xfId="0" applyNumberFormat="1" applyFont="1" applyAlignment="1">
      <alignment shrinkToFit="1"/>
    </xf>
    <xf numFmtId="186" fontId="1" fillId="0" borderId="0" xfId="61" applyNumberFormat="1" applyFont="1" applyAlignment="1">
      <alignment shrinkToFit="1"/>
    </xf>
    <xf numFmtId="177" fontId="2" fillId="40" borderId="11" xfId="0" applyNumberFormat="1" applyFont="1" applyFill="1" applyBorder="1" applyAlignment="1">
      <alignment horizontal="center" vertical="center" shrinkToFit="1"/>
    </xf>
    <xf numFmtId="0" fontId="6" fillId="0" borderId="0" xfId="0" applyFont="1" applyAlignment="1">
      <alignment horizontal="center"/>
    </xf>
    <xf numFmtId="0" fontId="1" fillId="34" borderId="0" xfId="0" applyFont="1" applyFill="1" applyAlignment="1">
      <alignment horizontal="left" wrapText="1"/>
    </xf>
    <xf numFmtId="0" fontId="5" fillId="0" borderId="0" xfId="0" applyFont="1" applyAlignment="1">
      <alignment horizontal="center" vertical="top" wrapText="1"/>
    </xf>
    <xf numFmtId="177" fontId="4" fillId="34" borderId="11" xfId="0" applyNumberFormat="1" applyFont="1" applyFill="1" applyBorder="1" applyAlignment="1">
      <alignment horizontal="center" vertical="center" wrapText="1"/>
    </xf>
    <xf numFmtId="171" fontId="4" fillId="41" borderId="11" xfId="61" applyFont="1" applyFill="1" applyBorder="1" applyAlignment="1">
      <alignment horizontal="center" vertical="center" wrapText="1"/>
    </xf>
    <xf numFmtId="177" fontId="2" fillId="37" borderId="11" xfId="0" applyNumberFormat="1" applyFont="1" applyFill="1" applyBorder="1" applyAlignment="1">
      <alignment horizontal="center" vertical="center" shrinkToFit="1"/>
    </xf>
    <xf numFmtId="177" fontId="2" fillId="38" borderId="11" xfId="61" applyNumberFormat="1" applyFont="1" applyFill="1" applyBorder="1" applyAlignment="1">
      <alignment horizontal="center" vertical="center" shrinkToFit="1"/>
    </xf>
    <xf numFmtId="177" fontId="2" fillId="35" borderId="11" xfId="61" applyNumberFormat="1" applyFont="1" applyFill="1" applyBorder="1" applyAlignment="1">
      <alignment horizontal="center" vertical="center" shrinkToFit="1"/>
    </xf>
    <xf numFmtId="177" fontId="2" fillId="39" borderId="11" xfId="61" applyNumberFormat="1" applyFont="1" applyFill="1" applyBorder="1" applyAlignment="1">
      <alignment horizontal="center" vertical="center" shrinkToFit="1"/>
    </xf>
    <xf numFmtId="177" fontId="2" fillId="36" borderId="11" xfId="61" applyNumberFormat="1" applyFont="1" applyFill="1" applyBorder="1" applyAlignment="1">
      <alignment horizontal="center" vertical="center" shrinkToFit="1"/>
    </xf>
    <xf numFmtId="177" fontId="5" fillId="39" borderId="13" xfId="0" applyNumberFormat="1" applyFont="1" applyFill="1" applyBorder="1" applyAlignment="1">
      <alignment horizontal="center" vertical="center" shrinkToFit="1"/>
    </xf>
    <xf numFmtId="0" fontId="2" fillId="12" borderId="11" xfId="0" applyFont="1" applyFill="1" applyBorder="1" applyAlignment="1">
      <alignment horizontal="left" vertical="top" wrapText="1"/>
    </xf>
    <xf numFmtId="49" fontId="2" fillId="12" borderId="11" xfId="0" applyNumberFormat="1" applyFont="1" applyFill="1" applyBorder="1" applyAlignment="1">
      <alignment horizontal="center" vertical="center" shrinkToFit="1"/>
    </xf>
    <xf numFmtId="177" fontId="2" fillId="12" borderId="11" xfId="0" applyNumberFormat="1" applyFont="1" applyFill="1" applyBorder="1" applyAlignment="1">
      <alignment horizontal="center" vertical="center" shrinkToFit="1"/>
    </xf>
    <xf numFmtId="0" fontId="2" fillId="10" borderId="11" xfId="0" applyFont="1" applyFill="1" applyBorder="1" applyAlignment="1">
      <alignment horizontal="left" vertical="top" wrapText="1"/>
    </xf>
    <xf numFmtId="49" fontId="2" fillId="10" borderId="11" xfId="0" applyNumberFormat="1" applyFont="1" applyFill="1" applyBorder="1" applyAlignment="1">
      <alignment horizontal="center" vertical="center" shrinkToFit="1"/>
    </xf>
    <xf numFmtId="177" fontId="2" fillId="10" borderId="11" xfId="0" applyNumberFormat="1" applyFont="1" applyFill="1" applyBorder="1" applyAlignment="1">
      <alignment horizontal="center" vertical="center" shrinkToFit="1"/>
    </xf>
    <xf numFmtId="0" fontId="2" fillId="6" borderId="11" xfId="0" applyFont="1" applyFill="1" applyBorder="1" applyAlignment="1">
      <alignment vertical="top" wrapText="1"/>
    </xf>
    <xf numFmtId="49" fontId="2" fillId="6" borderId="11" xfId="0" applyNumberFormat="1" applyFont="1" applyFill="1" applyBorder="1" applyAlignment="1">
      <alignment horizontal="center" vertical="center" shrinkToFit="1"/>
    </xf>
    <xf numFmtId="0" fontId="2" fillId="12" borderId="11" xfId="0" applyFont="1" applyFill="1" applyBorder="1" applyAlignment="1">
      <alignment vertical="top" wrapText="1"/>
    </xf>
    <xf numFmtId="49" fontId="7" fillId="12" borderId="11" xfId="0" applyNumberFormat="1" applyFont="1" applyFill="1" applyBorder="1" applyAlignment="1">
      <alignment horizontal="center" vertical="center" shrinkToFit="1"/>
    </xf>
    <xf numFmtId="2" fontId="4" fillId="41" borderId="11" xfId="0" applyNumberFormat="1" applyFont="1" applyFill="1" applyBorder="1" applyAlignment="1">
      <alignment horizontal="center" vertical="center"/>
    </xf>
    <xf numFmtId="2" fontId="4" fillId="12" borderId="11" xfId="0" applyNumberFormat="1" applyFont="1" applyFill="1" applyBorder="1" applyAlignment="1">
      <alignment horizontal="center" vertical="center"/>
    </xf>
    <xf numFmtId="177" fontId="2" fillId="6" borderId="11" xfId="61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1" fillId="34" borderId="0" xfId="0" applyFont="1" applyFill="1" applyAlignment="1">
      <alignment horizontal="left" wrapText="1"/>
    </xf>
    <xf numFmtId="0" fontId="5" fillId="34" borderId="13" xfId="0" applyFont="1" applyFill="1" applyBorder="1" applyAlignment="1">
      <alignment horizontal="right"/>
    </xf>
    <xf numFmtId="0" fontId="5" fillId="0" borderId="0" xfId="0" applyFont="1" applyAlignment="1">
      <alignment horizontal="center" vertical="top" wrapText="1"/>
    </xf>
    <xf numFmtId="0" fontId="3" fillId="34" borderId="14" xfId="0" applyFont="1" applyFill="1" applyBorder="1" applyAlignment="1">
      <alignment horizontal="right"/>
    </xf>
    <xf numFmtId="0" fontId="1" fillId="0" borderId="0" xfId="0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8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1"/>
  <sheetViews>
    <sheetView showGridLines="0" tabSelected="1" view="pageBreakPreview" zoomScale="120" zoomScaleSheetLayoutView="120" zoomScalePageLayoutView="0" workbookViewId="0" topLeftCell="A1">
      <selection activeCell="F4" sqref="F4:H4"/>
    </sheetView>
  </sheetViews>
  <sheetFormatPr defaultColWidth="9.00390625" defaultRowHeight="12.75" outlineLevelRow="6"/>
  <cols>
    <col min="1" max="1" width="69.25390625" style="2" customWidth="1"/>
    <col min="2" max="2" width="8.875" style="2" customWidth="1"/>
    <col min="3" max="3" width="16.125" style="2" customWidth="1"/>
    <col min="4" max="4" width="9.00390625" style="2" customWidth="1"/>
    <col min="5" max="5" width="0" style="2" hidden="1" customWidth="1"/>
    <col min="6" max="8" width="14.875" style="2" customWidth="1"/>
    <col min="9" max="9" width="17.75390625" style="2" hidden="1" customWidth="1"/>
    <col min="10" max="10" width="14.625" style="2" hidden="1" customWidth="1"/>
    <col min="11" max="16384" width="9.125" style="2" customWidth="1"/>
  </cols>
  <sheetData>
    <row r="1" spans="6:10" ht="15.75">
      <c r="F1" s="80" t="s">
        <v>457</v>
      </c>
      <c r="G1" s="80"/>
      <c r="H1" s="80"/>
      <c r="I1" s="80"/>
      <c r="J1" s="80"/>
    </row>
    <row r="2" spans="6:10" ht="12.75" customHeight="1">
      <c r="F2" s="81" t="s">
        <v>81</v>
      </c>
      <c r="G2" s="81"/>
      <c r="H2" s="81"/>
      <c r="I2" s="81"/>
      <c r="J2" s="81"/>
    </row>
    <row r="3" spans="6:10" ht="15.75">
      <c r="F3" s="80" t="s">
        <v>458</v>
      </c>
      <c r="G3" s="80"/>
      <c r="H3" s="80"/>
      <c r="I3" s="80"/>
      <c r="J3" s="80"/>
    </row>
    <row r="4" spans="6:8" ht="12.75">
      <c r="F4" s="87"/>
      <c r="G4" s="87"/>
      <c r="H4" s="87"/>
    </row>
    <row r="5" spans="1:8" ht="30.75" customHeight="1">
      <c r="A5" s="82" t="s">
        <v>44</v>
      </c>
      <c r="B5" s="82"/>
      <c r="C5" s="82"/>
      <c r="D5" s="82"/>
      <c r="E5" s="82"/>
      <c r="F5" s="82"/>
      <c r="G5" s="56"/>
      <c r="H5" s="56"/>
    </row>
    <row r="6" spans="1:8" ht="57" customHeight="1">
      <c r="A6" s="85" t="s">
        <v>456</v>
      </c>
      <c r="B6" s="85"/>
      <c r="C6" s="85"/>
      <c r="D6" s="85"/>
      <c r="E6" s="85"/>
      <c r="F6" s="85"/>
      <c r="G6" s="58"/>
      <c r="H6" s="58"/>
    </row>
    <row r="7" spans="1:10" ht="15.75">
      <c r="A7" s="86" t="s">
        <v>62</v>
      </c>
      <c r="B7" s="86"/>
      <c r="C7" s="86"/>
      <c r="D7" s="86"/>
      <c r="E7" s="86"/>
      <c r="F7" s="86"/>
      <c r="G7" s="86"/>
      <c r="H7" s="86"/>
      <c r="I7" s="86"/>
      <c r="J7" s="86"/>
    </row>
    <row r="8" spans="1:10" ht="33.75" customHeight="1">
      <c r="A8" s="3" t="s">
        <v>0</v>
      </c>
      <c r="B8" s="3" t="s">
        <v>1</v>
      </c>
      <c r="C8" s="3" t="s">
        <v>2</v>
      </c>
      <c r="D8" s="3" t="s">
        <v>3</v>
      </c>
      <c r="E8" s="3" t="s">
        <v>4</v>
      </c>
      <c r="F8" s="3" t="s">
        <v>435</v>
      </c>
      <c r="G8" s="59" t="s">
        <v>453</v>
      </c>
      <c r="H8" s="60" t="s">
        <v>454</v>
      </c>
      <c r="I8" s="3" t="s">
        <v>436</v>
      </c>
      <c r="J8" s="3" t="s">
        <v>437</v>
      </c>
    </row>
    <row r="9" spans="1:10" ht="18.75" customHeight="1" outlineLevel="2">
      <c r="A9" s="11" t="s">
        <v>58</v>
      </c>
      <c r="B9" s="12" t="s">
        <v>57</v>
      </c>
      <c r="C9" s="12" t="s">
        <v>211</v>
      </c>
      <c r="D9" s="12" t="s">
        <v>5</v>
      </c>
      <c r="E9" s="12"/>
      <c r="F9" s="37">
        <f>F10+F18+F38+F58+F72+F77+F52+F66</f>
        <v>166903.08504</v>
      </c>
      <c r="G9" s="37">
        <f>G10+G18+G38+G58+G72+G77+G52+G66</f>
        <v>20451.241</v>
      </c>
      <c r="H9" s="77">
        <f>G9/F9*100</f>
        <v>12.253363078998005</v>
      </c>
      <c r="I9" s="37">
        <f>I10+I18+I38+I58+I72+I77+I52+I66</f>
        <v>118142.88226000001</v>
      </c>
      <c r="J9" s="37">
        <f>J10+J18+J38+J58+J72+J77+J52+J66</f>
        <v>122251.83136</v>
      </c>
    </row>
    <row r="10" spans="1:10" s="20" customFormat="1" ht="33" customHeight="1" outlineLevel="3">
      <c r="A10" s="17" t="s">
        <v>24</v>
      </c>
      <c r="B10" s="19" t="s">
        <v>6</v>
      </c>
      <c r="C10" s="19" t="s">
        <v>211</v>
      </c>
      <c r="D10" s="19" t="s">
        <v>5</v>
      </c>
      <c r="E10" s="19"/>
      <c r="F10" s="50">
        <f aca="true" t="shared" si="0" ref="F10:G13">F11</f>
        <v>2853.5</v>
      </c>
      <c r="G10" s="50">
        <f t="shared" si="0"/>
        <v>590.3679999999999</v>
      </c>
      <c r="H10" s="77">
        <f aca="true" t="shared" si="1" ref="H10:H74">G10/F10*100</f>
        <v>20.689258804976344</v>
      </c>
      <c r="I10" s="50">
        <f aca="true" t="shared" si="2" ref="I10:J13">I11</f>
        <v>2853.5</v>
      </c>
      <c r="J10" s="50">
        <f t="shared" si="2"/>
        <v>2853.5</v>
      </c>
    </row>
    <row r="11" spans="1:10" ht="34.5" customHeight="1" outlineLevel="3">
      <c r="A11" s="14" t="s">
        <v>120</v>
      </c>
      <c r="B11" s="7" t="s">
        <v>6</v>
      </c>
      <c r="C11" s="7" t="s">
        <v>212</v>
      </c>
      <c r="D11" s="7" t="s">
        <v>5</v>
      </c>
      <c r="E11" s="7"/>
      <c r="F11" s="38">
        <f t="shared" si="0"/>
        <v>2853.5</v>
      </c>
      <c r="G11" s="38">
        <f t="shared" si="0"/>
        <v>590.3679999999999</v>
      </c>
      <c r="H11" s="77">
        <f t="shared" si="1"/>
        <v>20.689258804976344</v>
      </c>
      <c r="I11" s="38">
        <f t="shared" si="2"/>
        <v>2853.5</v>
      </c>
      <c r="J11" s="38">
        <f t="shared" si="2"/>
        <v>2853.5</v>
      </c>
    </row>
    <row r="12" spans="1:10" ht="35.25" customHeight="1" outlineLevel="3">
      <c r="A12" s="14" t="s">
        <v>122</v>
      </c>
      <c r="B12" s="7" t="s">
        <v>6</v>
      </c>
      <c r="C12" s="7" t="s">
        <v>319</v>
      </c>
      <c r="D12" s="7" t="s">
        <v>5</v>
      </c>
      <c r="E12" s="7"/>
      <c r="F12" s="38">
        <f t="shared" si="0"/>
        <v>2853.5</v>
      </c>
      <c r="G12" s="38">
        <f t="shared" si="0"/>
        <v>590.3679999999999</v>
      </c>
      <c r="H12" s="77">
        <f t="shared" si="1"/>
        <v>20.689258804976344</v>
      </c>
      <c r="I12" s="38">
        <f t="shared" si="2"/>
        <v>2853.5</v>
      </c>
      <c r="J12" s="38">
        <f t="shared" si="2"/>
        <v>2853.5</v>
      </c>
    </row>
    <row r="13" spans="1:10" ht="15.75" outlineLevel="4">
      <c r="A13" s="24" t="s">
        <v>121</v>
      </c>
      <c r="B13" s="13" t="s">
        <v>6</v>
      </c>
      <c r="C13" s="13" t="s">
        <v>320</v>
      </c>
      <c r="D13" s="13" t="s">
        <v>5</v>
      </c>
      <c r="E13" s="13"/>
      <c r="F13" s="39">
        <f t="shared" si="0"/>
        <v>2853.5</v>
      </c>
      <c r="G13" s="39">
        <f t="shared" si="0"/>
        <v>590.3679999999999</v>
      </c>
      <c r="H13" s="77">
        <f t="shared" si="1"/>
        <v>20.689258804976344</v>
      </c>
      <c r="I13" s="39">
        <f t="shared" si="2"/>
        <v>2853.5</v>
      </c>
      <c r="J13" s="39">
        <f t="shared" si="2"/>
        <v>2853.5</v>
      </c>
    </row>
    <row r="14" spans="1:10" ht="31.5" outlineLevel="4">
      <c r="A14" s="4" t="s">
        <v>85</v>
      </c>
      <c r="B14" s="5" t="s">
        <v>6</v>
      </c>
      <c r="C14" s="5" t="s">
        <v>320</v>
      </c>
      <c r="D14" s="5" t="s">
        <v>84</v>
      </c>
      <c r="E14" s="5"/>
      <c r="F14" s="40">
        <f>F15+F16+F17</f>
        <v>2853.5</v>
      </c>
      <c r="G14" s="40">
        <f>G15+G16+G17</f>
        <v>590.3679999999999</v>
      </c>
      <c r="H14" s="77">
        <f t="shared" si="1"/>
        <v>20.689258804976344</v>
      </c>
      <c r="I14" s="40">
        <f>I15+I16+I17</f>
        <v>2853.5</v>
      </c>
      <c r="J14" s="40">
        <f>J15+J16+J17</f>
        <v>2853.5</v>
      </c>
    </row>
    <row r="15" spans="1:10" ht="17.25" customHeight="1" outlineLevel="5">
      <c r="A15" s="22" t="s">
        <v>204</v>
      </c>
      <c r="B15" s="23" t="s">
        <v>6</v>
      </c>
      <c r="C15" s="23" t="s">
        <v>320</v>
      </c>
      <c r="D15" s="23" t="s">
        <v>82</v>
      </c>
      <c r="E15" s="23"/>
      <c r="F15" s="41">
        <v>2312.2</v>
      </c>
      <c r="G15" s="41">
        <v>471.763</v>
      </c>
      <c r="H15" s="77">
        <f t="shared" si="1"/>
        <v>20.40320906495978</v>
      </c>
      <c r="I15" s="41">
        <v>2312.2</v>
      </c>
      <c r="J15" s="41">
        <v>2312.2</v>
      </c>
    </row>
    <row r="16" spans="1:10" ht="34.5" customHeight="1" outlineLevel="5">
      <c r="A16" s="22" t="s">
        <v>209</v>
      </c>
      <c r="B16" s="23" t="s">
        <v>6</v>
      </c>
      <c r="C16" s="23" t="s">
        <v>320</v>
      </c>
      <c r="D16" s="23" t="s">
        <v>83</v>
      </c>
      <c r="E16" s="23"/>
      <c r="F16" s="41">
        <v>6</v>
      </c>
      <c r="G16" s="41">
        <v>0</v>
      </c>
      <c r="H16" s="77">
        <f t="shared" si="1"/>
        <v>0</v>
      </c>
      <c r="I16" s="41">
        <v>6</v>
      </c>
      <c r="J16" s="41">
        <v>6</v>
      </c>
    </row>
    <row r="17" spans="1:10" ht="50.25" customHeight="1" outlineLevel="5">
      <c r="A17" s="22" t="s">
        <v>205</v>
      </c>
      <c r="B17" s="23" t="s">
        <v>6</v>
      </c>
      <c r="C17" s="23" t="s">
        <v>320</v>
      </c>
      <c r="D17" s="23" t="s">
        <v>206</v>
      </c>
      <c r="E17" s="23"/>
      <c r="F17" s="41">
        <v>535.3</v>
      </c>
      <c r="G17" s="41">
        <v>118.605</v>
      </c>
      <c r="H17" s="77">
        <f t="shared" si="1"/>
        <v>22.15673454137867</v>
      </c>
      <c r="I17" s="41">
        <v>535.3</v>
      </c>
      <c r="J17" s="41">
        <v>535.3</v>
      </c>
    </row>
    <row r="18" spans="1:10" ht="47.25" customHeight="1" outlineLevel="6">
      <c r="A18" s="6" t="s">
        <v>25</v>
      </c>
      <c r="B18" s="7" t="s">
        <v>18</v>
      </c>
      <c r="C18" s="7" t="s">
        <v>211</v>
      </c>
      <c r="D18" s="7" t="s">
        <v>5</v>
      </c>
      <c r="E18" s="7"/>
      <c r="F18" s="38">
        <f aca="true" t="shared" si="3" ref="F18:J19">F19</f>
        <v>6606.7</v>
      </c>
      <c r="G18" s="38">
        <f t="shared" si="3"/>
        <v>1034.185</v>
      </c>
      <c r="H18" s="77">
        <f t="shared" si="1"/>
        <v>15.653578942588583</v>
      </c>
      <c r="I18" s="38">
        <f t="shared" si="3"/>
        <v>6606.7</v>
      </c>
      <c r="J18" s="38">
        <f t="shared" si="3"/>
        <v>6606.7</v>
      </c>
    </row>
    <row r="19" spans="1:10" s="18" customFormat="1" ht="33" customHeight="1" outlineLevel="6">
      <c r="A19" s="14" t="s">
        <v>120</v>
      </c>
      <c r="B19" s="7" t="s">
        <v>18</v>
      </c>
      <c r="C19" s="7" t="s">
        <v>212</v>
      </c>
      <c r="D19" s="7" t="s">
        <v>5</v>
      </c>
      <c r="E19" s="7"/>
      <c r="F19" s="38">
        <f t="shared" si="3"/>
        <v>6606.7</v>
      </c>
      <c r="G19" s="38">
        <f t="shared" si="3"/>
        <v>1034.185</v>
      </c>
      <c r="H19" s="77">
        <f t="shared" si="1"/>
        <v>15.653578942588583</v>
      </c>
      <c r="I19" s="38">
        <f t="shared" si="3"/>
        <v>6606.7</v>
      </c>
      <c r="J19" s="38">
        <f t="shared" si="3"/>
        <v>6606.7</v>
      </c>
    </row>
    <row r="20" spans="1:10" s="18" customFormat="1" ht="36" customHeight="1" outlineLevel="6">
      <c r="A20" s="14" t="s">
        <v>122</v>
      </c>
      <c r="B20" s="7" t="s">
        <v>18</v>
      </c>
      <c r="C20" s="7" t="s">
        <v>319</v>
      </c>
      <c r="D20" s="7" t="s">
        <v>5</v>
      </c>
      <c r="E20" s="7"/>
      <c r="F20" s="38">
        <f>F21+F35+F31</f>
        <v>6606.7</v>
      </c>
      <c r="G20" s="38">
        <f>G21+G35+G31</f>
        <v>1034.185</v>
      </c>
      <c r="H20" s="77">
        <f t="shared" si="1"/>
        <v>15.653578942588583</v>
      </c>
      <c r="I20" s="38">
        <f>I21+I35+I31</f>
        <v>6606.7</v>
      </c>
      <c r="J20" s="38">
        <f>J21+J35+J31</f>
        <v>6606.7</v>
      </c>
    </row>
    <row r="21" spans="1:10" s="18" customFormat="1" ht="47.25" outlineLevel="6">
      <c r="A21" s="25" t="s">
        <v>169</v>
      </c>
      <c r="B21" s="13" t="s">
        <v>18</v>
      </c>
      <c r="C21" s="13" t="s">
        <v>321</v>
      </c>
      <c r="D21" s="13" t="s">
        <v>5</v>
      </c>
      <c r="E21" s="13"/>
      <c r="F21" s="39">
        <f>F22+F25+F29+F27</f>
        <v>3677.5</v>
      </c>
      <c r="G21" s="39">
        <f>G22+G25+G29+G27</f>
        <v>477.144</v>
      </c>
      <c r="H21" s="77">
        <f t="shared" si="1"/>
        <v>12.974683888511219</v>
      </c>
      <c r="I21" s="39">
        <f>I22+I25+I29+I27</f>
        <v>3677.5</v>
      </c>
      <c r="J21" s="39">
        <f>J22+J25+J29+J27</f>
        <v>3677.5</v>
      </c>
    </row>
    <row r="22" spans="1:10" s="18" customFormat="1" ht="31.5" outlineLevel="6">
      <c r="A22" s="4" t="s">
        <v>85</v>
      </c>
      <c r="B22" s="5" t="s">
        <v>18</v>
      </c>
      <c r="C22" s="5" t="s">
        <v>321</v>
      </c>
      <c r="D22" s="5" t="s">
        <v>84</v>
      </c>
      <c r="E22" s="5"/>
      <c r="F22" s="40">
        <f>F23+F24</f>
        <v>3472.5</v>
      </c>
      <c r="G22" s="40">
        <f>G23+G24</f>
        <v>471.984</v>
      </c>
      <c r="H22" s="77">
        <f t="shared" si="1"/>
        <v>13.59205183585313</v>
      </c>
      <c r="I22" s="40">
        <f>I23+I24</f>
        <v>3472.5</v>
      </c>
      <c r="J22" s="40">
        <f>J23+J24</f>
        <v>3472.5</v>
      </c>
    </row>
    <row r="23" spans="1:10" s="18" customFormat="1" ht="31.5" outlineLevel="6">
      <c r="A23" s="22" t="s">
        <v>204</v>
      </c>
      <c r="B23" s="23" t="s">
        <v>18</v>
      </c>
      <c r="C23" s="23" t="s">
        <v>321</v>
      </c>
      <c r="D23" s="23" t="s">
        <v>82</v>
      </c>
      <c r="E23" s="23"/>
      <c r="F23" s="41">
        <v>2667</v>
      </c>
      <c r="G23" s="41">
        <v>378.164</v>
      </c>
      <c r="H23" s="77">
        <f t="shared" si="1"/>
        <v>14.179377577802773</v>
      </c>
      <c r="I23" s="41">
        <v>2667</v>
      </c>
      <c r="J23" s="41">
        <v>2667</v>
      </c>
    </row>
    <row r="24" spans="1:10" s="18" customFormat="1" ht="47.25" outlineLevel="6">
      <c r="A24" s="22" t="s">
        <v>205</v>
      </c>
      <c r="B24" s="23" t="s">
        <v>18</v>
      </c>
      <c r="C24" s="23" t="s">
        <v>321</v>
      </c>
      <c r="D24" s="23" t="s">
        <v>206</v>
      </c>
      <c r="E24" s="23"/>
      <c r="F24" s="41">
        <v>805.5</v>
      </c>
      <c r="G24" s="41">
        <v>93.82</v>
      </c>
      <c r="H24" s="77">
        <f t="shared" si="1"/>
        <v>11.647423960273121</v>
      </c>
      <c r="I24" s="41">
        <v>805.5</v>
      </c>
      <c r="J24" s="41">
        <v>805.5</v>
      </c>
    </row>
    <row r="25" spans="1:10" s="18" customFormat="1" ht="20.25" customHeight="1" outlineLevel="6">
      <c r="A25" s="4" t="s">
        <v>86</v>
      </c>
      <c r="B25" s="5" t="s">
        <v>18</v>
      </c>
      <c r="C25" s="5" t="s">
        <v>321</v>
      </c>
      <c r="D25" s="5" t="s">
        <v>87</v>
      </c>
      <c r="E25" s="5"/>
      <c r="F25" s="40">
        <f>F26</f>
        <v>100</v>
      </c>
      <c r="G25" s="40">
        <f>G26</f>
        <v>0</v>
      </c>
      <c r="H25" s="77">
        <f t="shared" si="1"/>
        <v>0</v>
      </c>
      <c r="I25" s="40">
        <f>I26</f>
        <v>100</v>
      </c>
      <c r="J25" s="40">
        <f>J26</f>
        <v>100</v>
      </c>
    </row>
    <row r="26" spans="1:10" s="18" customFormat="1" ht="31.5" outlineLevel="6">
      <c r="A26" s="22" t="s">
        <v>88</v>
      </c>
      <c r="B26" s="23" t="s">
        <v>18</v>
      </c>
      <c r="C26" s="23" t="s">
        <v>321</v>
      </c>
      <c r="D26" s="23" t="s">
        <v>89</v>
      </c>
      <c r="E26" s="23"/>
      <c r="F26" s="41">
        <v>100</v>
      </c>
      <c r="G26" s="41">
        <v>0</v>
      </c>
      <c r="H26" s="77">
        <f t="shared" si="1"/>
        <v>0</v>
      </c>
      <c r="I26" s="41">
        <v>100</v>
      </c>
      <c r="J26" s="41">
        <v>100</v>
      </c>
    </row>
    <row r="27" spans="1:10" s="16" customFormat="1" ht="15.75" outlineLevel="6">
      <c r="A27" s="4" t="s">
        <v>252</v>
      </c>
      <c r="B27" s="5" t="s">
        <v>18</v>
      </c>
      <c r="C27" s="5" t="s">
        <v>321</v>
      </c>
      <c r="D27" s="5" t="s">
        <v>253</v>
      </c>
      <c r="E27" s="5"/>
      <c r="F27" s="40">
        <f>F28</f>
        <v>100</v>
      </c>
      <c r="G27" s="40">
        <f>G28</f>
        <v>2.5</v>
      </c>
      <c r="H27" s="77">
        <f t="shared" si="1"/>
        <v>2.5</v>
      </c>
      <c r="I27" s="40">
        <f>I28</f>
        <v>100</v>
      </c>
      <c r="J27" s="40">
        <f>J28</f>
        <v>100</v>
      </c>
    </row>
    <row r="28" spans="1:10" s="16" customFormat="1" ht="15.75" outlineLevel="6">
      <c r="A28" s="22" t="s">
        <v>254</v>
      </c>
      <c r="B28" s="23" t="s">
        <v>18</v>
      </c>
      <c r="C28" s="23" t="s">
        <v>321</v>
      </c>
      <c r="D28" s="23" t="s">
        <v>255</v>
      </c>
      <c r="E28" s="23"/>
      <c r="F28" s="41">
        <v>100</v>
      </c>
      <c r="G28" s="41">
        <v>2.5</v>
      </c>
      <c r="H28" s="77">
        <f t="shared" si="1"/>
        <v>2.5</v>
      </c>
      <c r="I28" s="41">
        <v>100</v>
      </c>
      <c r="J28" s="41">
        <v>100</v>
      </c>
    </row>
    <row r="29" spans="1:10" s="18" customFormat="1" ht="15.75" outlineLevel="6">
      <c r="A29" s="4" t="s">
        <v>90</v>
      </c>
      <c r="B29" s="5" t="s">
        <v>18</v>
      </c>
      <c r="C29" s="5" t="s">
        <v>321</v>
      </c>
      <c r="D29" s="5" t="s">
        <v>91</v>
      </c>
      <c r="E29" s="5"/>
      <c r="F29" s="40">
        <f>F30</f>
        <v>5</v>
      </c>
      <c r="G29" s="40">
        <f>G30</f>
        <v>2.66</v>
      </c>
      <c r="H29" s="77">
        <f t="shared" si="1"/>
        <v>53.2</v>
      </c>
      <c r="I29" s="40">
        <f>I30</f>
        <v>5</v>
      </c>
      <c r="J29" s="40">
        <f>J30</f>
        <v>5</v>
      </c>
    </row>
    <row r="30" spans="1:10" s="18" customFormat="1" ht="15.75" outlineLevel="6">
      <c r="A30" s="22" t="s">
        <v>93</v>
      </c>
      <c r="B30" s="23" t="s">
        <v>18</v>
      </c>
      <c r="C30" s="23" t="s">
        <v>321</v>
      </c>
      <c r="D30" s="23" t="s">
        <v>95</v>
      </c>
      <c r="E30" s="23"/>
      <c r="F30" s="41">
        <v>5</v>
      </c>
      <c r="G30" s="41">
        <v>2.66</v>
      </c>
      <c r="H30" s="77">
        <f t="shared" si="1"/>
        <v>53.2</v>
      </c>
      <c r="I30" s="41">
        <v>5</v>
      </c>
      <c r="J30" s="41">
        <v>5</v>
      </c>
    </row>
    <row r="31" spans="1:10" s="18" customFormat="1" ht="15.75" outlineLevel="6">
      <c r="A31" s="24" t="s">
        <v>388</v>
      </c>
      <c r="B31" s="13" t="s">
        <v>18</v>
      </c>
      <c r="C31" s="13" t="s">
        <v>389</v>
      </c>
      <c r="D31" s="13" t="s">
        <v>5</v>
      </c>
      <c r="E31" s="13"/>
      <c r="F31" s="39">
        <f>F32</f>
        <v>2353.2</v>
      </c>
      <c r="G31" s="39">
        <f>G32</f>
        <v>422.041</v>
      </c>
      <c r="H31" s="77">
        <f t="shared" si="1"/>
        <v>17.934769675335716</v>
      </c>
      <c r="I31" s="39">
        <f>I32</f>
        <v>2353.2</v>
      </c>
      <c r="J31" s="39">
        <f>J32</f>
        <v>2353.2</v>
      </c>
    </row>
    <row r="32" spans="1:10" s="18" customFormat="1" ht="31.5" outlineLevel="6">
      <c r="A32" s="4" t="s">
        <v>85</v>
      </c>
      <c r="B32" s="5" t="s">
        <v>18</v>
      </c>
      <c r="C32" s="5" t="s">
        <v>389</v>
      </c>
      <c r="D32" s="5" t="s">
        <v>84</v>
      </c>
      <c r="E32" s="5"/>
      <c r="F32" s="40">
        <f>F33+F34</f>
        <v>2353.2</v>
      </c>
      <c r="G32" s="40">
        <f>G33+G34</f>
        <v>422.041</v>
      </c>
      <c r="H32" s="77">
        <f t="shared" si="1"/>
        <v>17.934769675335716</v>
      </c>
      <c r="I32" s="40">
        <f>I33+I34</f>
        <v>2353.2</v>
      </c>
      <c r="J32" s="40">
        <f>J33+J34</f>
        <v>2353.2</v>
      </c>
    </row>
    <row r="33" spans="1:10" s="18" customFormat="1" ht="31.5" outlineLevel="6">
      <c r="A33" s="22" t="s">
        <v>204</v>
      </c>
      <c r="B33" s="23" t="s">
        <v>18</v>
      </c>
      <c r="C33" s="23" t="s">
        <v>389</v>
      </c>
      <c r="D33" s="23" t="s">
        <v>82</v>
      </c>
      <c r="E33" s="23"/>
      <c r="F33" s="41">
        <v>1807.4</v>
      </c>
      <c r="G33" s="41">
        <v>338.529</v>
      </c>
      <c r="H33" s="77">
        <f t="shared" si="1"/>
        <v>18.73016487772491</v>
      </c>
      <c r="I33" s="41">
        <v>1807.4</v>
      </c>
      <c r="J33" s="41">
        <v>1807.4</v>
      </c>
    </row>
    <row r="34" spans="1:10" s="18" customFormat="1" ht="47.25" outlineLevel="6">
      <c r="A34" s="22" t="s">
        <v>205</v>
      </c>
      <c r="B34" s="23" t="s">
        <v>18</v>
      </c>
      <c r="C34" s="23" t="s">
        <v>389</v>
      </c>
      <c r="D34" s="23" t="s">
        <v>206</v>
      </c>
      <c r="E34" s="23"/>
      <c r="F34" s="41">
        <v>545.8</v>
      </c>
      <c r="G34" s="41">
        <v>83.512</v>
      </c>
      <c r="H34" s="77">
        <f t="shared" si="1"/>
        <v>15.30084279956028</v>
      </c>
      <c r="I34" s="41">
        <v>545.8</v>
      </c>
      <c r="J34" s="41">
        <v>545.8</v>
      </c>
    </row>
    <row r="35" spans="1:10" s="16" customFormat="1" ht="31.5" customHeight="1" outlineLevel="6">
      <c r="A35" s="24" t="s">
        <v>170</v>
      </c>
      <c r="B35" s="13" t="s">
        <v>18</v>
      </c>
      <c r="C35" s="13" t="s">
        <v>322</v>
      </c>
      <c r="D35" s="13" t="s">
        <v>5</v>
      </c>
      <c r="E35" s="13"/>
      <c r="F35" s="39">
        <f aca="true" t="shared" si="4" ref="F35:J36">F36</f>
        <v>576</v>
      </c>
      <c r="G35" s="39">
        <f t="shared" si="4"/>
        <v>135</v>
      </c>
      <c r="H35" s="77">
        <f t="shared" si="1"/>
        <v>23.4375</v>
      </c>
      <c r="I35" s="39">
        <f t="shared" si="4"/>
        <v>576</v>
      </c>
      <c r="J35" s="39">
        <f t="shared" si="4"/>
        <v>576</v>
      </c>
    </row>
    <row r="36" spans="1:10" s="16" customFormat="1" ht="31.5" outlineLevel="6">
      <c r="A36" s="4" t="s">
        <v>85</v>
      </c>
      <c r="B36" s="5" t="s">
        <v>18</v>
      </c>
      <c r="C36" s="5" t="s">
        <v>322</v>
      </c>
      <c r="D36" s="5" t="s">
        <v>84</v>
      </c>
      <c r="E36" s="5"/>
      <c r="F36" s="40">
        <f t="shared" si="4"/>
        <v>576</v>
      </c>
      <c r="G36" s="40">
        <f t="shared" si="4"/>
        <v>135</v>
      </c>
      <c r="H36" s="77">
        <f t="shared" si="1"/>
        <v>23.4375</v>
      </c>
      <c r="I36" s="40">
        <f t="shared" si="4"/>
        <v>576</v>
      </c>
      <c r="J36" s="40">
        <f t="shared" si="4"/>
        <v>576</v>
      </c>
    </row>
    <row r="37" spans="1:10" s="16" customFormat="1" ht="63" outlineLevel="6">
      <c r="A37" s="22" t="s">
        <v>256</v>
      </c>
      <c r="B37" s="23" t="s">
        <v>18</v>
      </c>
      <c r="C37" s="23" t="s">
        <v>322</v>
      </c>
      <c r="D37" s="23" t="s">
        <v>257</v>
      </c>
      <c r="E37" s="23"/>
      <c r="F37" s="41">
        <v>576</v>
      </c>
      <c r="G37" s="41">
        <v>135</v>
      </c>
      <c r="H37" s="77">
        <f t="shared" si="1"/>
        <v>23.4375</v>
      </c>
      <c r="I37" s="41">
        <v>576</v>
      </c>
      <c r="J37" s="41">
        <v>576</v>
      </c>
    </row>
    <row r="38" spans="1:10" s="16" customFormat="1" ht="49.5" customHeight="1" outlineLevel="3">
      <c r="A38" s="6" t="s">
        <v>26</v>
      </c>
      <c r="B38" s="7" t="s">
        <v>7</v>
      </c>
      <c r="C38" s="7" t="s">
        <v>211</v>
      </c>
      <c r="D38" s="7" t="s">
        <v>5</v>
      </c>
      <c r="E38" s="7"/>
      <c r="F38" s="38">
        <f aca="true" t="shared" si="5" ref="F38:G40">F39</f>
        <v>11887.846</v>
      </c>
      <c r="G38" s="38">
        <f t="shared" si="5"/>
        <v>1723.652</v>
      </c>
      <c r="H38" s="77">
        <f t="shared" si="1"/>
        <v>14.49927934799963</v>
      </c>
      <c r="I38" s="38">
        <f aca="true" t="shared" si="6" ref="I38:J40">I39</f>
        <v>11660.8</v>
      </c>
      <c r="J38" s="38">
        <f t="shared" si="6"/>
        <v>11660.8</v>
      </c>
    </row>
    <row r="39" spans="1:10" s="16" customFormat="1" ht="33.75" customHeight="1" outlineLevel="3">
      <c r="A39" s="14" t="s">
        <v>120</v>
      </c>
      <c r="B39" s="7" t="s">
        <v>7</v>
      </c>
      <c r="C39" s="7" t="s">
        <v>212</v>
      </c>
      <c r="D39" s="7" t="s">
        <v>5</v>
      </c>
      <c r="E39" s="7"/>
      <c r="F39" s="38">
        <f t="shared" si="5"/>
        <v>11887.846</v>
      </c>
      <c r="G39" s="38">
        <f t="shared" si="5"/>
        <v>1723.652</v>
      </c>
      <c r="H39" s="77">
        <f t="shared" si="1"/>
        <v>14.49927934799963</v>
      </c>
      <c r="I39" s="38">
        <f t="shared" si="6"/>
        <v>11660.8</v>
      </c>
      <c r="J39" s="38">
        <f t="shared" si="6"/>
        <v>11660.8</v>
      </c>
    </row>
    <row r="40" spans="1:10" s="16" customFormat="1" ht="37.5" customHeight="1" outlineLevel="3">
      <c r="A40" s="14" t="s">
        <v>122</v>
      </c>
      <c r="B40" s="7" t="s">
        <v>7</v>
      </c>
      <c r="C40" s="7" t="s">
        <v>319</v>
      </c>
      <c r="D40" s="7" t="s">
        <v>5</v>
      </c>
      <c r="E40" s="7"/>
      <c r="F40" s="38">
        <f t="shared" si="5"/>
        <v>11887.846</v>
      </c>
      <c r="G40" s="38">
        <f t="shared" si="5"/>
        <v>1723.652</v>
      </c>
      <c r="H40" s="77">
        <f t="shared" si="1"/>
        <v>14.49927934799963</v>
      </c>
      <c r="I40" s="38">
        <f t="shared" si="6"/>
        <v>11660.8</v>
      </c>
      <c r="J40" s="38">
        <f t="shared" si="6"/>
        <v>11660.8</v>
      </c>
    </row>
    <row r="41" spans="1:10" s="16" customFormat="1" ht="47.25" outlineLevel="4">
      <c r="A41" s="25" t="s">
        <v>169</v>
      </c>
      <c r="B41" s="13" t="s">
        <v>7</v>
      </c>
      <c r="C41" s="13" t="s">
        <v>321</v>
      </c>
      <c r="D41" s="13" t="s">
        <v>5</v>
      </c>
      <c r="E41" s="13"/>
      <c r="F41" s="39">
        <f>F42+F46+F48</f>
        <v>11887.846</v>
      </c>
      <c r="G41" s="39">
        <f>G42+G46+G48</f>
        <v>1723.652</v>
      </c>
      <c r="H41" s="77">
        <f t="shared" si="1"/>
        <v>14.49927934799963</v>
      </c>
      <c r="I41" s="39">
        <f>I42+I46+I48</f>
        <v>11660.8</v>
      </c>
      <c r="J41" s="39">
        <f>J42+J46+J48</f>
        <v>11660.8</v>
      </c>
    </row>
    <row r="42" spans="1:10" s="16" customFormat="1" ht="31.5" outlineLevel="5">
      <c r="A42" s="4" t="s">
        <v>85</v>
      </c>
      <c r="B42" s="5" t="s">
        <v>7</v>
      </c>
      <c r="C42" s="5" t="s">
        <v>321</v>
      </c>
      <c r="D42" s="5" t="s">
        <v>84</v>
      </c>
      <c r="E42" s="5"/>
      <c r="F42" s="40">
        <f>F43+F44+F45</f>
        <v>11379</v>
      </c>
      <c r="G42" s="40">
        <f>G43+G44+G45</f>
        <v>1675.935</v>
      </c>
      <c r="H42" s="77">
        <f t="shared" si="1"/>
        <v>14.728315317690482</v>
      </c>
      <c r="I42" s="40">
        <f>I43+I44+I45</f>
        <v>11379</v>
      </c>
      <c r="J42" s="40">
        <f>J43+J44+J45</f>
        <v>11379</v>
      </c>
    </row>
    <row r="43" spans="1:10" s="16" customFormat="1" ht="31.5" outlineLevel="5">
      <c r="A43" s="22" t="s">
        <v>204</v>
      </c>
      <c r="B43" s="23" t="s">
        <v>7</v>
      </c>
      <c r="C43" s="23" t="s">
        <v>321</v>
      </c>
      <c r="D43" s="23" t="s">
        <v>82</v>
      </c>
      <c r="E43" s="23"/>
      <c r="F43" s="41">
        <v>8715.8</v>
      </c>
      <c r="G43" s="41">
        <v>1363.216</v>
      </c>
      <c r="H43" s="77">
        <f t="shared" si="1"/>
        <v>15.64074439523624</v>
      </c>
      <c r="I43" s="41">
        <v>8715.8</v>
      </c>
      <c r="J43" s="41">
        <v>8715.8</v>
      </c>
    </row>
    <row r="44" spans="1:10" s="16" customFormat="1" ht="31.5" outlineLevel="5">
      <c r="A44" s="22" t="s">
        <v>209</v>
      </c>
      <c r="B44" s="23" t="s">
        <v>7</v>
      </c>
      <c r="C44" s="23" t="s">
        <v>321</v>
      </c>
      <c r="D44" s="23" t="s">
        <v>83</v>
      </c>
      <c r="E44" s="23"/>
      <c r="F44" s="41">
        <v>25</v>
      </c>
      <c r="G44" s="41">
        <v>0</v>
      </c>
      <c r="H44" s="77">
        <f t="shared" si="1"/>
        <v>0</v>
      </c>
      <c r="I44" s="41">
        <v>25</v>
      </c>
      <c r="J44" s="41">
        <v>25</v>
      </c>
    </row>
    <row r="45" spans="1:10" s="16" customFormat="1" ht="47.25" outlineLevel="5">
      <c r="A45" s="22" t="s">
        <v>205</v>
      </c>
      <c r="B45" s="23" t="s">
        <v>7</v>
      </c>
      <c r="C45" s="23" t="s">
        <v>321</v>
      </c>
      <c r="D45" s="23" t="s">
        <v>206</v>
      </c>
      <c r="E45" s="23"/>
      <c r="F45" s="41">
        <v>2638.2</v>
      </c>
      <c r="G45" s="41">
        <v>312.719</v>
      </c>
      <c r="H45" s="77">
        <f t="shared" si="1"/>
        <v>11.853498597528619</v>
      </c>
      <c r="I45" s="41">
        <v>2638.2</v>
      </c>
      <c r="J45" s="41">
        <v>2638.2</v>
      </c>
    </row>
    <row r="46" spans="1:10" s="16" customFormat="1" ht="15.75" outlineLevel="5">
      <c r="A46" s="4" t="s">
        <v>86</v>
      </c>
      <c r="B46" s="5" t="s">
        <v>7</v>
      </c>
      <c r="C46" s="5" t="s">
        <v>321</v>
      </c>
      <c r="D46" s="5" t="s">
        <v>87</v>
      </c>
      <c r="E46" s="5"/>
      <c r="F46" s="40">
        <f>F47</f>
        <v>262.35</v>
      </c>
      <c r="G46" s="40">
        <f>G47</f>
        <v>0</v>
      </c>
      <c r="H46" s="77">
        <f t="shared" si="1"/>
        <v>0</v>
      </c>
      <c r="I46" s="40">
        <f>I47</f>
        <v>110</v>
      </c>
      <c r="J46" s="40">
        <f>J47</f>
        <v>110</v>
      </c>
    </row>
    <row r="47" spans="1:10" s="16" customFormat="1" ht="31.5" outlineLevel="5">
      <c r="A47" s="22" t="s">
        <v>88</v>
      </c>
      <c r="B47" s="23" t="s">
        <v>7</v>
      </c>
      <c r="C47" s="23" t="s">
        <v>321</v>
      </c>
      <c r="D47" s="23" t="s">
        <v>89</v>
      </c>
      <c r="E47" s="23"/>
      <c r="F47" s="41">
        <v>262.35</v>
      </c>
      <c r="G47" s="41">
        <v>0</v>
      </c>
      <c r="H47" s="77">
        <f t="shared" si="1"/>
        <v>0</v>
      </c>
      <c r="I47" s="41">
        <v>110</v>
      </c>
      <c r="J47" s="41">
        <v>110</v>
      </c>
    </row>
    <row r="48" spans="1:10" s="16" customFormat="1" ht="15.75" outlineLevel="5">
      <c r="A48" s="4" t="s">
        <v>90</v>
      </c>
      <c r="B48" s="5" t="s">
        <v>7</v>
      </c>
      <c r="C48" s="5" t="s">
        <v>321</v>
      </c>
      <c r="D48" s="5" t="s">
        <v>91</v>
      </c>
      <c r="E48" s="5"/>
      <c r="F48" s="40">
        <f>F49+F50+F51</f>
        <v>246.49599999999998</v>
      </c>
      <c r="G48" s="40">
        <f>G49+G50+G51</f>
        <v>47.717</v>
      </c>
      <c r="H48" s="77">
        <f t="shared" si="1"/>
        <v>19.358123458392836</v>
      </c>
      <c r="I48" s="40">
        <f>I49+I50+I51</f>
        <v>171.8</v>
      </c>
      <c r="J48" s="40">
        <f>J49+J50+J51</f>
        <v>171.8</v>
      </c>
    </row>
    <row r="49" spans="1:10" s="16" customFormat="1" ht="15.75" outlineLevel="5">
      <c r="A49" s="44" t="s">
        <v>92</v>
      </c>
      <c r="B49" s="43" t="s">
        <v>7</v>
      </c>
      <c r="C49" s="43" t="s">
        <v>321</v>
      </c>
      <c r="D49" s="43" t="s">
        <v>94</v>
      </c>
      <c r="E49" s="43"/>
      <c r="F49" s="55">
        <v>64.696</v>
      </c>
      <c r="G49" s="55">
        <v>0</v>
      </c>
      <c r="H49" s="77">
        <f t="shared" si="1"/>
        <v>0</v>
      </c>
      <c r="I49" s="55">
        <v>0</v>
      </c>
      <c r="J49" s="55">
        <v>0</v>
      </c>
    </row>
    <row r="50" spans="1:10" s="16" customFormat="1" ht="15.75" outlineLevel="5">
      <c r="A50" s="22" t="s">
        <v>93</v>
      </c>
      <c r="B50" s="23" t="s">
        <v>7</v>
      </c>
      <c r="C50" s="23" t="s">
        <v>321</v>
      </c>
      <c r="D50" s="23" t="s">
        <v>95</v>
      </c>
      <c r="E50" s="23"/>
      <c r="F50" s="41">
        <v>70</v>
      </c>
      <c r="G50" s="41">
        <v>20.045</v>
      </c>
      <c r="H50" s="77">
        <f t="shared" si="1"/>
        <v>28.635714285714286</v>
      </c>
      <c r="I50" s="41">
        <v>60</v>
      </c>
      <c r="J50" s="41">
        <v>60</v>
      </c>
    </row>
    <row r="51" spans="1:10" s="16" customFormat="1" ht="15.75" outlineLevel="5">
      <c r="A51" s="22" t="s">
        <v>259</v>
      </c>
      <c r="B51" s="23" t="s">
        <v>7</v>
      </c>
      <c r="C51" s="23" t="s">
        <v>321</v>
      </c>
      <c r="D51" s="23" t="s">
        <v>258</v>
      </c>
      <c r="E51" s="23"/>
      <c r="F51" s="41">
        <v>111.8</v>
      </c>
      <c r="G51" s="41">
        <v>27.672</v>
      </c>
      <c r="H51" s="77">
        <f t="shared" si="1"/>
        <v>24.75134168157424</v>
      </c>
      <c r="I51" s="41">
        <v>111.8</v>
      </c>
      <c r="J51" s="41">
        <v>111.8</v>
      </c>
    </row>
    <row r="52" spans="1:10" s="16" customFormat="1" ht="15.75" outlineLevel="5">
      <c r="A52" s="6" t="s">
        <v>165</v>
      </c>
      <c r="B52" s="7" t="s">
        <v>166</v>
      </c>
      <c r="C52" s="7" t="s">
        <v>211</v>
      </c>
      <c r="D52" s="7" t="s">
        <v>5</v>
      </c>
      <c r="E52" s="7"/>
      <c r="F52" s="38">
        <f aca="true" t="shared" si="7" ref="F52:J56">F53</f>
        <v>43.27584</v>
      </c>
      <c r="G52" s="38">
        <f t="shared" si="7"/>
        <v>0</v>
      </c>
      <c r="H52" s="77">
        <f t="shared" si="1"/>
        <v>0</v>
      </c>
      <c r="I52" s="38">
        <f t="shared" si="7"/>
        <v>335.53206</v>
      </c>
      <c r="J52" s="38">
        <f t="shared" si="7"/>
        <v>17.66316</v>
      </c>
    </row>
    <row r="53" spans="1:10" s="16" customFormat="1" ht="31.5" outlineLevel="5">
      <c r="A53" s="14" t="s">
        <v>120</v>
      </c>
      <c r="B53" s="7" t="s">
        <v>166</v>
      </c>
      <c r="C53" s="7" t="s">
        <v>212</v>
      </c>
      <c r="D53" s="7" t="s">
        <v>5</v>
      </c>
      <c r="E53" s="7"/>
      <c r="F53" s="38">
        <f t="shared" si="7"/>
        <v>43.27584</v>
      </c>
      <c r="G53" s="38">
        <f t="shared" si="7"/>
        <v>0</v>
      </c>
      <c r="H53" s="77">
        <f t="shared" si="1"/>
        <v>0</v>
      </c>
      <c r="I53" s="38">
        <f t="shared" si="7"/>
        <v>335.53206</v>
      </c>
      <c r="J53" s="38">
        <f t="shared" si="7"/>
        <v>17.66316</v>
      </c>
    </row>
    <row r="54" spans="1:10" s="16" customFormat="1" ht="31.5" outlineLevel="5">
      <c r="A54" s="14" t="s">
        <v>122</v>
      </c>
      <c r="B54" s="7" t="s">
        <v>166</v>
      </c>
      <c r="C54" s="7" t="s">
        <v>319</v>
      </c>
      <c r="D54" s="7" t="s">
        <v>5</v>
      </c>
      <c r="E54" s="7"/>
      <c r="F54" s="38">
        <f t="shared" si="7"/>
        <v>43.27584</v>
      </c>
      <c r="G54" s="38">
        <f t="shared" si="7"/>
        <v>0</v>
      </c>
      <c r="H54" s="77">
        <f t="shared" si="1"/>
        <v>0</v>
      </c>
      <c r="I54" s="38">
        <f t="shared" si="7"/>
        <v>335.53206</v>
      </c>
      <c r="J54" s="38">
        <f t="shared" si="7"/>
        <v>17.66316</v>
      </c>
    </row>
    <row r="55" spans="1:10" s="16" customFormat="1" ht="31.5" outlineLevel="5">
      <c r="A55" s="24" t="s">
        <v>167</v>
      </c>
      <c r="B55" s="13" t="s">
        <v>166</v>
      </c>
      <c r="C55" s="13" t="s">
        <v>323</v>
      </c>
      <c r="D55" s="13" t="s">
        <v>5</v>
      </c>
      <c r="E55" s="13"/>
      <c r="F55" s="39">
        <f t="shared" si="7"/>
        <v>43.27584</v>
      </c>
      <c r="G55" s="39">
        <f t="shared" si="7"/>
        <v>0</v>
      </c>
      <c r="H55" s="77">
        <f t="shared" si="1"/>
        <v>0</v>
      </c>
      <c r="I55" s="39">
        <f t="shared" si="7"/>
        <v>335.53206</v>
      </c>
      <c r="J55" s="39">
        <f t="shared" si="7"/>
        <v>17.66316</v>
      </c>
    </row>
    <row r="56" spans="1:10" s="16" customFormat="1" ht="15.75" outlineLevel="5">
      <c r="A56" s="4" t="s">
        <v>86</v>
      </c>
      <c r="B56" s="5" t="s">
        <v>166</v>
      </c>
      <c r="C56" s="5" t="s">
        <v>323</v>
      </c>
      <c r="D56" s="5" t="s">
        <v>87</v>
      </c>
      <c r="E56" s="5"/>
      <c r="F56" s="40">
        <f t="shared" si="7"/>
        <v>43.27584</v>
      </c>
      <c r="G56" s="40">
        <f t="shared" si="7"/>
        <v>0</v>
      </c>
      <c r="H56" s="77">
        <f t="shared" si="1"/>
        <v>0</v>
      </c>
      <c r="I56" s="40">
        <f t="shared" si="7"/>
        <v>335.53206</v>
      </c>
      <c r="J56" s="40">
        <f t="shared" si="7"/>
        <v>17.66316</v>
      </c>
    </row>
    <row r="57" spans="1:10" s="16" customFormat="1" ht="31.5" outlineLevel="5">
      <c r="A57" s="22" t="s">
        <v>88</v>
      </c>
      <c r="B57" s="23" t="s">
        <v>166</v>
      </c>
      <c r="C57" s="23" t="s">
        <v>323</v>
      </c>
      <c r="D57" s="23" t="s">
        <v>89</v>
      </c>
      <c r="E57" s="23"/>
      <c r="F57" s="41">
        <v>43.27584</v>
      </c>
      <c r="G57" s="41">
        <v>0</v>
      </c>
      <c r="H57" s="77">
        <f t="shared" si="1"/>
        <v>0</v>
      </c>
      <c r="I57" s="41">
        <v>335.53206</v>
      </c>
      <c r="J57" s="41">
        <v>17.66316</v>
      </c>
    </row>
    <row r="58" spans="1:10" s="16" customFormat="1" ht="50.25" customHeight="1" outlineLevel="3">
      <c r="A58" s="6" t="s">
        <v>27</v>
      </c>
      <c r="B58" s="7" t="s">
        <v>8</v>
      </c>
      <c r="C58" s="7" t="s">
        <v>211</v>
      </c>
      <c r="D58" s="7" t="s">
        <v>5</v>
      </c>
      <c r="E58" s="7"/>
      <c r="F58" s="38">
        <f aca="true" t="shared" si="8" ref="F58:J61">F59</f>
        <v>8868</v>
      </c>
      <c r="G58" s="38">
        <f t="shared" si="8"/>
        <v>1516.825</v>
      </c>
      <c r="H58" s="77">
        <f t="shared" si="1"/>
        <v>17.104476770410464</v>
      </c>
      <c r="I58" s="38">
        <f t="shared" si="8"/>
        <v>8868</v>
      </c>
      <c r="J58" s="38">
        <f t="shared" si="8"/>
        <v>8868</v>
      </c>
    </row>
    <row r="59" spans="1:10" s="16" customFormat="1" ht="31.5" outlineLevel="3">
      <c r="A59" s="14" t="s">
        <v>120</v>
      </c>
      <c r="B59" s="7" t="s">
        <v>8</v>
      </c>
      <c r="C59" s="7" t="s">
        <v>212</v>
      </c>
      <c r="D59" s="7" t="s">
        <v>5</v>
      </c>
      <c r="E59" s="7"/>
      <c r="F59" s="38">
        <f t="shared" si="8"/>
        <v>8868</v>
      </c>
      <c r="G59" s="38">
        <f t="shared" si="8"/>
        <v>1516.825</v>
      </c>
      <c r="H59" s="77">
        <f t="shared" si="1"/>
        <v>17.104476770410464</v>
      </c>
      <c r="I59" s="38">
        <f t="shared" si="8"/>
        <v>8868</v>
      </c>
      <c r="J59" s="38">
        <f t="shared" si="8"/>
        <v>8868</v>
      </c>
    </row>
    <row r="60" spans="1:10" s="16" customFormat="1" ht="31.5" outlineLevel="3">
      <c r="A60" s="14" t="s">
        <v>122</v>
      </c>
      <c r="B60" s="7" t="s">
        <v>8</v>
      </c>
      <c r="C60" s="7" t="s">
        <v>319</v>
      </c>
      <c r="D60" s="7" t="s">
        <v>5</v>
      </c>
      <c r="E60" s="7"/>
      <c r="F60" s="38">
        <f t="shared" si="8"/>
        <v>8868</v>
      </c>
      <c r="G60" s="38">
        <f t="shared" si="8"/>
        <v>1516.825</v>
      </c>
      <c r="H60" s="77">
        <f t="shared" si="1"/>
        <v>17.104476770410464</v>
      </c>
      <c r="I60" s="38">
        <f t="shared" si="8"/>
        <v>8868</v>
      </c>
      <c r="J60" s="38">
        <f t="shared" si="8"/>
        <v>8868</v>
      </c>
    </row>
    <row r="61" spans="1:10" s="16" customFormat="1" ht="47.25" outlineLevel="4">
      <c r="A61" s="25" t="s">
        <v>169</v>
      </c>
      <c r="B61" s="13" t="s">
        <v>8</v>
      </c>
      <c r="C61" s="13" t="s">
        <v>321</v>
      </c>
      <c r="D61" s="13" t="s">
        <v>5</v>
      </c>
      <c r="E61" s="13"/>
      <c r="F61" s="39">
        <f t="shared" si="8"/>
        <v>8868</v>
      </c>
      <c r="G61" s="39">
        <f t="shared" si="8"/>
        <v>1516.825</v>
      </c>
      <c r="H61" s="77">
        <f t="shared" si="1"/>
        <v>17.104476770410464</v>
      </c>
      <c r="I61" s="39">
        <f t="shared" si="8"/>
        <v>8868</v>
      </c>
      <c r="J61" s="39">
        <f t="shared" si="8"/>
        <v>8868</v>
      </c>
    </row>
    <row r="62" spans="1:10" s="16" customFormat="1" ht="31.5" outlineLevel="5">
      <c r="A62" s="4" t="s">
        <v>85</v>
      </c>
      <c r="B62" s="5" t="s">
        <v>8</v>
      </c>
      <c r="C62" s="5" t="s">
        <v>321</v>
      </c>
      <c r="D62" s="5" t="s">
        <v>84</v>
      </c>
      <c r="E62" s="5"/>
      <c r="F62" s="40">
        <f>F63+F64+F65</f>
        <v>8868</v>
      </c>
      <c r="G62" s="40">
        <f>G63+G64+G65</f>
        <v>1516.825</v>
      </c>
      <c r="H62" s="77">
        <f t="shared" si="1"/>
        <v>17.104476770410464</v>
      </c>
      <c r="I62" s="40">
        <f>I63+I64+I65</f>
        <v>8868</v>
      </c>
      <c r="J62" s="40">
        <f>J63+J64+J65</f>
        <v>8868</v>
      </c>
    </row>
    <row r="63" spans="1:10" s="16" customFormat="1" ht="31.5" outlineLevel="5">
      <c r="A63" s="22" t="s">
        <v>204</v>
      </c>
      <c r="B63" s="23" t="s">
        <v>8</v>
      </c>
      <c r="C63" s="23" t="s">
        <v>321</v>
      </c>
      <c r="D63" s="23" t="s">
        <v>82</v>
      </c>
      <c r="E63" s="23"/>
      <c r="F63" s="41">
        <v>6810.2</v>
      </c>
      <c r="G63" s="41">
        <v>1211.193</v>
      </c>
      <c r="H63" s="77">
        <f t="shared" si="1"/>
        <v>17.784984288273474</v>
      </c>
      <c r="I63" s="41">
        <v>6810.2</v>
      </c>
      <c r="J63" s="41">
        <v>6810.2</v>
      </c>
    </row>
    <row r="64" spans="1:10" s="16" customFormat="1" ht="31.5" outlineLevel="5">
      <c r="A64" s="22" t="s">
        <v>209</v>
      </c>
      <c r="B64" s="23" t="s">
        <v>8</v>
      </c>
      <c r="C64" s="23" t="s">
        <v>321</v>
      </c>
      <c r="D64" s="23" t="s">
        <v>83</v>
      </c>
      <c r="E64" s="23"/>
      <c r="F64" s="41">
        <v>1</v>
      </c>
      <c r="G64" s="41">
        <v>0</v>
      </c>
      <c r="H64" s="77">
        <f t="shared" si="1"/>
        <v>0</v>
      </c>
      <c r="I64" s="41">
        <v>1</v>
      </c>
      <c r="J64" s="41">
        <v>1</v>
      </c>
    </row>
    <row r="65" spans="1:10" s="16" customFormat="1" ht="47.25" outlineLevel="5">
      <c r="A65" s="22" t="s">
        <v>205</v>
      </c>
      <c r="B65" s="23" t="s">
        <v>8</v>
      </c>
      <c r="C65" s="23" t="s">
        <v>321</v>
      </c>
      <c r="D65" s="23" t="s">
        <v>206</v>
      </c>
      <c r="E65" s="23"/>
      <c r="F65" s="41">
        <v>2056.8</v>
      </c>
      <c r="G65" s="41">
        <v>305.632</v>
      </c>
      <c r="H65" s="77">
        <f t="shared" si="1"/>
        <v>14.859587709062621</v>
      </c>
      <c r="I65" s="41">
        <v>2056.8</v>
      </c>
      <c r="J65" s="41">
        <v>2056.8</v>
      </c>
    </row>
    <row r="66" spans="1:10" s="16" customFormat="1" ht="15.75" outlineLevel="5">
      <c r="A66" s="6" t="s">
        <v>174</v>
      </c>
      <c r="B66" s="7" t="s">
        <v>175</v>
      </c>
      <c r="C66" s="7" t="s">
        <v>211</v>
      </c>
      <c r="D66" s="7" t="s">
        <v>5</v>
      </c>
      <c r="E66" s="7"/>
      <c r="F66" s="38">
        <f aca="true" t="shared" si="9" ref="F66:J70">F67</f>
        <v>506.298</v>
      </c>
      <c r="G66" s="38">
        <f t="shared" si="9"/>
        <v>0</v>
      </c>
      <c r="H66" s="77">
        <f t="shared" si="1"/>
        <v>0</v>
      </c>
      <c r="I66" s="38">
        <f t="shared" si="9"/>
        <v>0</v>
      </c>
      <c r="J66" s="38">
        <f t="shared" si="9"/>
        <v>0</v>
      </c>
    </row>
    <row r="67" spans="1:10" s="16" customFormat="1" ht="31.5" outlineLevel="5">
      <c r="A67" s="14" t="s">
        <v>120</v>
      </c>
      <c r="B67" s="7" t="s">
        <v>175</v>
      </c>
      <c r="C67" s="7" t="s">
        <v>212</v>
      </c>
      <c r="D67" s="7" t="s">
        <v>5</v>
      </c>
      <c r="E67" s="7"/>
      <c r="F67" s="38">
        <f t="shared" si="9"/>
        <v>506.298</v>
      </c>
      <c r="G67" s="38">
        <f t="shared" si="9"/>
        <v>0</v>
      </c>
      <c r="H67" s="77">
        <f t="shared" si="1"/>
        <v>0</v>
      </c>
      <c r="I67" s="38">
        <f t="shared" si="9"/>
        <v>0</v>
      </c>
      <c r="J67" s="38">
        <f t="shared" si="9"/>
        <v>0</v>
      </c>
    </row>
    <row r="68" spans="1:10" s="16" customFormat="1" ht="31.5" outlineLevel="5">
      <c r="A68" s="14" t="s">
        <v>122</v>
      </c>
      <c r="B68" s="7" t="s">
        <v>175</v>
      </c>
      <c r="C68" s="7" t="s">
        <v>319</v>
      </c>
      <c r="D68" s="7" t="s">
        <v>5</v>
      </c>
      <c r="E68" s="7"/>
      <c r="F68" s="38">
        <f t="shared" si="9"/>
        <v>506.298</v>
      </c>
      <c r="G68" s="38">
        <f t="shared" si="9"/>
        <v>0</v>
      </c>
      <c r="H68" s="77">
        <f t="shared" si="1"/>
        <v>0</v>
      </c>
      <c r="I68" s="38">
        <f t="shared" si="9"/>
        <v>0</v>
      </c>
      <c r="J68" s="38">
        <f t="shared" si="9"/>
        <v>0</v>
      </c>
    </row>
    <row r="69" spans="1:10" s="16" customFormat="1" ht="31.5" outlineLevel="5">
      <c r="A69" s="24" t="s">
        <v>173</v>
      </c>
      <c r="B69" s="13" t="s">
        <v>175</v>
      </c>
      <c r="C69" s="13" t="s">
        <v>324</v>
      </c>
      <c r="D69" s="13" t="s">
        <v>5</v>
      </c>
      <c r="E69" s="13"/>
      <c r="F69" s="39">
        <f t="shared" si="9"/>
        <v>506.298</v>
      </c>
      <c r="G69" s="39">
        <f t="shared" si="9"/>
        <v>0</v>
      </c>
      <c r="H69" s="77">
        <f t="shared" si="1"/>
        <v>0</v>
      </c>
      <c r="I69" s="39">
        <f t="shared" si="9"/>
        <v>0</v>
      </c>
      <c r="J69" s="39">
        <f t="shared" si="9"/>
        <v>0</v>
      </c>
    </row>
    <row r="70" spans="1:10" s="16" customFormat="1" ht="15.75" outlineLevel="5">
      <c r="A70" s="4" t="s">
        <v>199</v>
      </c>
      <c r="B70" s="5" t="s">
        <v>175</v>
      </c>
      <c r="C70" s="5" t="s">
        <v>324</v>
      </c>
      <c r="D70" s="5" t="s">
        <v>197</v>
      </c>
      <c r="E70" s="5"/>
      <c r="F70" s="40">
        <f t="shared" si="9"/>
        <v>506.298</v>
      </c>
      <c r="G70" s="40">
        <f t="shared" si="9"/>
        <v>0</v>
      </c>
      <c r="H70" s="77">
        <f t="shared" si="1"/>
        <v>0</v>
      </c>
      <c r="I70" s="40">
        <f t="shared" si="9"/>
        <v>0</v>
      </c>
      <c r="J70" s="40">
        <f t="shared" si="9"/>
        <v>0</v>
      </c>
    </row>
    <row r="71" spans="1:10" s="16" customFormat="1" ht="15.75" outlineLevel="5">
      <c r="A71" s="22" t="s">
        <v>200</v>
      </c>
      <c r="B71" s="23" t="s">
        <v>175</v>
      </c>
      <c r="C71" s="23" t="s">
        <v>324</v>
      </c>
      <c r="D71" s="23" t="s">
        <v>198</v>
      </c>
      <c r="E71" s="23"/>
      <c r="F71" s="41">
        <v>506.298</v>
      </c>
      <c r="G71" s="41">
        <v>0</v>
      </c>
      <c r="H71" s="77">
        <f t="shared" si="1"/>
        <v>0</v>
      </c>
      <c r="I71" s="41">
        <v>0</v>
      </c>
      <c r="J71" s="41">
        <v>0</v>
      </c>
    </row>
    <row r="72" spans="1:10" s="16" customFormat="1" ht="15.75" outlineLevel="3">
      <c r="A72" s="6" t="s">
        <v>29</v>
      </c>
      <c r="B72" s="7" t="s">
        <v>9</v>
      </c>
      <c r="C72" s="7" t="s">
        <v>211</v>
      </c>
      <c r="D72" s="7" t="s">
        <v>5</v>
      </c>
      <c r="E72" s="7"/>
      <c r="F72" s="38">
        <f aca="true" t="shared" si="10" ref="F72:J75">F73</f>
        <v>5970</v>
      </c>
      <c r="G72" s="38">
        <f t="shared" si="10"/>
        <v>0</v>
      </c>
      <c r="H72" s="77">
        <f t="shared" si="1"/>
        <v>0</v>
      </c>
      <c r="I72" s="38">
        <f t="shared" si="10"/>
        <v>1000</v>
      </c>
      <c r="J72" s="38">
        <f t="shared" si="10"/>
        <v>1000</v>
      </c>
    </row>
    <row r="73" spans="1:10" s="16" customFormat="1" ht="31.5" outlineLevel="3">
      <c r="A73" s="14" t="s">
        <v>120</v>
      </c>
      <c r="B73" s="7" t="s">
        <v>9</v>
      </c>
      <c r="C73" s="7" t="s">
        <v>212</v>
      </c>
      <c r="D73" s="7" t="s">
        <v>5</v>
      </c>
      <c r="E73" s="7"/>
      <c r="F73" s="38">
        <f t="shared" si="10"/>
        <v>5970</v>
      </c>
      <c r="G73" s="38">
        <f t="shared" si="10"/>
        <v>0</v>
      </c>
      <c r="H73" s="77">
        <f t="shared" si="1"/>
        <v>0</v>
      </c>
      <c r="I73" s="38">
        <f t="shared" si="10"/>
        <v>1000</v>
      </c>
      <c r="J73" s="38">
        <f t="shared" si="10"/>
        <v>1000</v>
      </c>
    </row>
    <row r="74" spans="1:10" s="16" customFormat="1" ht="31.5" outlineLevel="3">
      <c r="A74" s="14" t="s">
        <v>122</v>
      </c>
      <c r="B74" s="7" t="s">
        <v>9</v>
      </c>
      <c r="C74" s="7" t="s">
        <v>319</v>
      </c>
      <c r="D74" s="7" t="s">
        <v>5</v>
      </c>
      <c r="E74" s="7"/>
      <c r="F74" s="38">
        <f t="shared" si="10"/>
        <v>5970</v>
      </c>
      <c r="G74" s="38">
        <f t="shared" si="10"/>
        <v>0</v>
      </c>
      <c r="H74" s="77">
        <f t="shared" si="1"/>
        <v>0</v>
      </c>
      <c r="I74" s="38">
        <f t="shared" si="10"/>
        <v>1000</v>
      </c>
      <c r="J74" s="38">
        <f t="shared" si="10"/>
        <v>1000</v>
      </c>
    </row>
    <row r="75" spans="1:10" s="16" customFormat="1" ht="31.5" outlineLevel="4">
      <c r="A75" s="24" t="s">
        <v>123</v>
      </c>
      <c r="B75" s="13" t="s">
        <v>9</v>
      </c>
      <c r="C75" s="13" t="s">
        <v>325</v>
      </c>
      <c r="D75" s="13" t="s">
        <v>5</v>
      </c>
      <c r="E75" s="13"/>
      <c r="F75" s="39">
        <f t="shared" si="10"/>
        <v>5970</v>
      </c>
      <c r="G75" s="39">
        <f t="shared" si="10"/>
        <v>0</v>
      </c>
      <c r="H75" s="77">
        <f aca="true" t="shared" si="11" ref="H75:H138">G75/F75*100</f>
        <v>0</v>
      </c>
      <c r="I75" s="39">
        <f t="shared" si="10"/>
        <v>1000</v>
      </c>
      <c r="J75" s="39">
        <f t="shared" si="10"/>
        <v>1000</v>
      </c>
    </row>
    <row r="76" spans="1:10" s="16" customFormat="1" ht="15.75" outlineLevel="5">
      <c r="A76" s="44" t="s">
        <v>99</v>
      </c>
      <c r="B76" s="43" t="s">
        <v>9</v>
      </c>
      <c r="C76" s="43" t="s">
        <v>325</v>
      </c>
      <c r="D76" s="43" t="s">
        <v>98</v>
      </c>
      <c r="E76" s="43"/>
      <c r="F76" s="55">
        <v>5970</v>
      </c>
      <c r="G76" s="55">
        <v>0</v>
      </c>
      <c r="H76" s="77">
        <f t="shared" si="11"/>
        <v>0</v>
      </c>
      <c r="I76" s="55">
        <v>1000</v>
      </c>
      <c r="J76" s="55">
        <v>1000</v>
      </c>
    </row>
    <row r="77" spans="1:10" s="16" customFormat="1" ht="15.75" customHeight="1" outlineLevel="3">
      <c r="A77" s="6" t="s">
        <v>30</v>
      </c>
      <c r="B77" s="7" t="s">
        <v>68</v>
      </c>
      <c r="C77" s="7" t="s">
        <v>211</v>
      </c>
      <c r="D77" s="7" t="s">
        <v>5</v>
      </c>
      <c r="E77" s="7"/>
      <c r="F77" s="38">
        <f>F78+F145</f>
        <v>130167.46520000002</v>
      </c>
      <c r="G77" s="38">
        <f>G78+G145</f>
        <v>15586.211000000001</v>
      </c>
      <c r="H77" s="77">
        <f t="shared" si="11"/>
        <v>11.97396828466473</v>
      </c>
      <c r="I77" s="38">
        <f>I78+I145</f>
        <v>86818.35020000002</v>
      </c>
      <c r="J77" s="38">
        <f>J78+J145</f>
        <v>91245.1682</v>
      </c>
    </row>
    <row r="78" spans="1:10" s="16" customFormat="1" ht="31.5" outlineLevel="3">
      <c r="A78" s="14" t="s">
        <v>120</v>
      </c>
      <c r="B78" s="7" t="s">
        <v>68</v>
      </c>
      <c r="C78" s="7" t="s">
        <v>212</v>
      </c>
      <c r="D78" s="7" t="s">
        <v>5</v>
      </c>
      <c r="E78" s="7"/>
      <c r="F78" s="38">
        <f>F79</f>
        <v>110617.46520000002</v>
      </c>
      <c r="G78" s="38">
        <f>G79</f>
        <v>15458.857000000002</v>
      </c>
      <c r="H78" s="77">
        <f t="shared" si="11"/>
        <v>13.975059880507908</v>
      </c>
      <c r="I78" s="38">
        <f>I79</f>
        <v>83844.85020000002</v>
      </c>
      <c r="J78" s="38">
        <f>J79</f>
        <v>88195.1682</v>
      </c>
    </row>
    <row r="79" spans="1:10" s="16" customFormat="1" ht="31.5" outlineLevel="3">
      <c r="A79" s="14" t="s">
        <v>122</v>
      </c>
      <c r="B79" s="7" t="s">
        <v>68</v>
      </c>
      <c r="C79" s="7" t="s">
        <v>319</v>
      </c>
      <c r="D79" s="7" t="s">
        <v>5</v>
      </c>
      <c r="E79" s="7"/>
      <c r="F79" s="38">
        <f>F83+F90+F99+F119+F126+F133+F139+F114+F80</f>
        <v>110617.46520000002</v>
      </c>
      <c r="G79" s="38">
        <f>G83+G90+G99+G119+G126+G133+G139+G114+G80</f>
        <v>15458.857000000002</v>
      </c>
      <c r="H79" s="77">
        <f t="shared" si="11"/>
        <v>13.975059880507908</v>
      </c>
      <c r="I79" s="38">
        <f>I83+I90+I99+I119+I126+I133+I139+I114+I80</f>
        <v>83844.85020000002</v>
      </c>
      <c r="J79" s="38">
        <f>J83+J90+J99+J119+J126+J133+J139+J114+J80</f>
        <v>88195.1682</v>
      </c>
    </row>
    <row r="80" spans="1:10" s="16" customFormat="1" ht="31.5" outlineLevel="3">
      <c r="A80" s="24" t="s">
        <v>411</v>
      </c>
      <c r="B80" s="13" t="s">
        <v>68</v>
      </c>
      <c r="C80" s="13" t="s">
        <v>410</v>
      </c>
      <c r="D80" s="13" t="s">
        <v>5</v>
      </c>
      <c r="E80" s="13"/>
      <c r="F80" s="39">
        <f aca="true" t="shared" si="12" ref="F80:J81">F81</f>
        <v>460.728</v>
      </c>
      <c r="G80" s="39">
        <f t="shared" si="12"/>
        <v>0</v>
      </c>
      <c r="H80" s="77">
        <f t="shared" si="11"/>
        <v>0</v>
      </c>
      <c r="I80" s="39">
        <f t="shared" si="12"/>
        <v>0</v>
      </c>
      <c r="J80" s="39">
        <f t="shared" si="12"/>
        <v>0</v>
      </c>
    </row>
    <row r="81" spans="1:10" s="16" customFormat="1" ht="15.75" outlineLevel="3">
      <c r="A81" s="4" t="s">
        <v>86</v>
      </c>
      <c r="B81" s="5" t="s">
        <v>68</v>
      </c>
      <c r="C81" s="5" t="s">
        <v>410</v>
      </c>
      <c r="D81" s="5" t="s">
        <v>87</v>
      </c>
      <c r="E81" s="5"/>
      <c r="F81" s="40">
        <f t="shared" si="12"/>
        <v>460.728</v>
      </c>
      <c r="G81" s="40">
        <f t="shared" si="12"/>
        <v>0</v>
      </c>
      <c r="H81" s="77">
        <f t="shared" si="11"/>
        <v>0</v>
      </c>
      <c r="I81" s="40">
        <f t="shared" si="12"/>
        <v>0</v>
      </c>
      <c r="J81" s="40">
        <f t="shared" si="12"/>
        <v>0</v>
      </c>
    </row>
    <row r="82" spans="1:10" s="16" customFormat="1" ht="16.5" customHeight="1" outlineLevel="3">
      <c r="A82" s="22" t="s">
        <v>88</v>
      </c>
      <c r="B82" s="23" t="s">
        <v>68</v>
      </c>
      <c r="C82" s="23" t="s">
        <v>410</v>
      </c>
      <c r="D82" s="23" t="s">
        <v>89</v>
      </c>
      <c r="E82" s="23"/>
      <c r="F82" s="41">
        <v>460.728</v>
      </c>
      <c r="G82" s="41">
        <v>0</v>
      </c>
      <c r="H82" s="77">
        <f t="shared" si="11"/>
        <v>0</v>
      </c>
      <c r="I82" s="41">
        <v>0</v>
      </c>
      <c r="J82" s="41">
        <v>0</v>
      </c>
    </row>
    <row r="83" spans="1:10" s="16" customFormat="1" ht="15.75" outlineLevel="4">
      <c r="A83" s="24" t="s">
        <v>31</v>
      </c>
      <c r="B83" s="13" t="s">
        <v>68</v>
      </c>
      <c r="C83" s="13" t="s">
        <v>331</v>
      </c>
      <c r="D83" s="13" t="s">
        <v>5</v>
      </c>
      <c r="E83" s="13"/>
      <c r="F83" s="39">
        <f>F84+F88</f>
        <v>1743.99</v>
      </c>
      <c r="G83" s="39">
        <f>G84+G88</f>
        <v>273.716</v>
      </c>
      <c r="H83" s="77">
        <f t="shared" si="11"/>
        <v>15.694814763846123</v>
      </c>
      <c r="I83" s="39">
        <f>I84+I88</f>
        <v>1701.4540000000002</v>
      </c>
      <c r="J83" s="39">
        <f>J84+J88</f>
        <v>1701.4540000000002</v>
      </c>
    </row>
    <row r="84" spans="1:10" s="16" customFormat="1" ht="31.5" outlineLevel="5">
      <c r="A84" s="4" t="s">
        <v>85</v>
      </c>
      <c r="B84" s="5" t="s">
        <v>68</v>
      </c>
      <c r="C84" s="5" t="s">
        <v>331</v>
      </c>
      <c r="D84" s="5" t="s">
        <v>84</v>
      </c>
      <c r="E84" s="5"/>
      <c r="F84" s="40">
        <f>F85+F86+F87</f>
        <v>1618.554</v>
      </c>
      <c r="G84" s="40">
        <f>G85+G86+G87</f>
        <v>256.701</v>
      </c>
      <c r="H84" s="77">
        <f t="shared" si="11"/>
        <v>15.859897167471706</v>
      </c>
      <c r="I84" s="40">
        <f>I85+I86+I87</f>
        <v>1618.554</v>
      </c>
      <c r="J84" s="40">
        <f>J85+J86+J87</f>
        <v>1618.554</v>
      </c>
    </row>
    <row r="85" spans="1:10" s="16" customFormat="1" ht="31.5" outlineLevel="5">
      <c r="A85" s="22" t="s">
        <v>204</v>
      </c>
      <c r="B85" s="23" t="s">
        <v>68</v>
      </c>
      <c r="C85" s="23" t="s">
        <v>331</v>
      </c>
      <c r="D85" s="23" t="s">
        <v>82</v>
      </c>
      <c r="E85" s="23"/>
      <c r="F85" s="41">
        <v>1245.913</v>
      </c>
      <c r="G85" s="41">
        <v>204.964</v>
      </c>
      <c r="H85" s="77">
        <f t="shared" si="11"/>
        <v>16.450907888432017</v>
      </c>
      <c r="I85" s="41">
        <v>1245.913</v>
      </c>
      <c r="J85" s="41">
        <v>1245.913</v>
      </c>
    </row>
    <row r="86" spans="1:10" s="16" customFormat="1" ht="31.5" outlineLevel="5">
      <c r="A86" s="22" t="s">
        <v>209</v>
      </c>
      <c r="B86" s="23" t="s">
        <v>68</v>
      </c>
      <c r="C86" s="23" t="s">
        <v>331</v>
      </c>
      <c r="D86" s="23" t="s">
        <v>83</v>
      </c>
      <c r="E86" s="23"/>
      <c r="F86" s="41">
        <v>0</v>
      </c>
      <c r="G86" s="41">
        <v>0</v>
      </c>
      <c r="H86" s="77">
        <v>0</v>
      </c>
      <c r="I86" s="41">
        <v>0</v>
      </c>
      <c r="J86" s="41">
        <v>0</v>
      </c>
    </row>
    <row r="87" spans="1:10" s="16" customFormat="1" ht="47.25" outlineLevel="5">
      <c r="A87" s="22" t="s">
        <v>205</v>
      </c>
      <c r="B87" s="23" t="s">
        <v>68</v>
      </c>
      <c r="C87" s="23" t="s">
        <v>331</v>
      </c>
      <c r="D87" s="23" t="s">
        <v>206</v>
      </c>
      <c r="E87" s="23"/>
      <c r="F87" s="41">
        <v>372.641</v>
      </c>
      <c r="G87" s="41">
        <v>51.737</v>
      </c>
      <c r="H87" s="77">
        <f t="shared" si="11"/>
        <v>13.883872145040401</v>
      </c>
      <c r="I87" s="41">
        <v>372.641</v>
      </c>
      <c r="J87" s="41">
        <v>372.641</v>
      </c>
    </row>
    <row r="88" spans="1:10" s="16" customFormat="1" ht="15.75" outlineLevel="5">
      <c r="A88" s="4" t="s">
        <v>86</v>
      </c>
      <c r="B88" s="5" t="s">
        <v>68</v>
      </c>
      <c r="C88" s="5" t="s">
        <v>331</v>
      </c>
      <c r="D88" s="5" t="s">
        <v>87</v>
      </c>
      <c r="E88" s="5"/>
      <c r="F88" s="40">
        <f>F89</f>
        <v>125.436</v>
      </c>
      <c r="G88" s="40">
        <f>G89</f>
        <v>17.015</v>
      </c>
      <c r="H88" s="77">
        <f t="shared" si="11"/>
        <v>13.56468637392774</v>
      </c>
      <c r="I88" s="40">
        <f>I89</f>
        <v>82.9</v>
      </c>
      <c r="J88" s="40">
        <f>J89</f>
        <v>82.9</v>
      </c>
    </row>
    <row r="89" spans="1:10" s="16" customFormat="1" ht="31.5" outlineLevel="5">
      <c r="A89" s="22" t="s">
        <v>88</v>
      </c>
      <c r="B89" s="23" t="s">
        <v>68</v>
      </c>
      <c r="C89" s="23" t="s">
        <v>331</v>
      </c>
      <c r="D89" s="23" t="s">
        <v>89</v>
      </c>
      <c r="E89" s="23"/>
      <c r="F89" s="41">
        <v>125.436</v>
      </c>
      <c r="G89" s="41">
        <v>17.015</v>
      </c>
      <c r="H89" s="77">
        <f t="shared" si="11"/>
        <v>13.56468637392774</v>
      </c>
      <c r="I89" s="41">
        <v>82.9</v>
      </c>
      <c r="J89" s="41">
        <v>82.9</v>
      </c>
    </row>
    <row r="90" spans="1:10" s="16" customFormat="1" ht="47.25" outlineLevel="4">
      <c r="A90" s="25" t="s">
        <v>169</v>
      </c>
      <c r="B90" s="13" t="s">
        <v>68</v>
      </c>
      <c r="C90" s="13" t="s">
        <v>321</v>
      </c>
      <c r="D90" s="13" t="s">
        <v>5</v>
      </c>
      <c r="E90" s="13"/>
      <c r="F90" s="39">
        <f>F91+F95+F97</f>
        <v>33622.234000000004</v>
      </c>
      <c r="G90" s="39">
        <f>G91+G95+G97</f>
        <v>5638.671</v>
      </c>
      <c r="H90" s="77">
        <f t="shared" si="11"/>
        <v>16.770661342729337</v>
      </c>
      <c r="I90" s="39">
        <f>I91+I95+I97</f>
        <v>33673.3</v>
      </c>
      <c r="J90" s="39">
        <f>J91+J95+J97</f>
        <v>33673.3</v>
      </c>
    </row>
    <row r="91" spans="1:10" s="16" customFormat="1" ht="31.5" outlineLevel="5">
      <c r="A91" s="4" t="s">
        <v>85</v>
      </c>
      <c r="B91" s="5" t="s">
        <v>68</v>
      </c>
      <c r="C91" s="5" t="s">
        <v>321</v>
      </c>
      <c r="D91" s="5" t="s">
        <v>84</v>
      </c>
      <c r="E91" s="5"/>
      <c r="F91" s="40">
        <f>F92+F93+F94</f>
        <v>33576.630000000005</v>
      </c>
      <c r="G91" s="40">
        <f>G92+G93+G94</f>
        <v>5638.381</v>
      </c>
      <c r="H91" s="77">
        <f t="shared" si="11"/>
        <v>16.79257566944628</v>
      </c>
      <c r="I91" s="40">
        <f>I92+I93+I94</f>
        <v>33573.3</v>
      </c>
      <c r="J91" s="40">
        <f>J92+J93+J94</f>
        <v>33573.3</v>
      </c>
    </row>
    <row r="92" spans="1:10" s="16" customFormat="1" ht="31.5" outlineLevel="5">
      <c r="A92" s="22" t="s">
        <v>204</v>
      </c>
      <c r="B92" s="23" t="s">
        <v>68</v>
      </c>
      <c r="C92" s="23" t="s">
        <v>321</v>
      </c>
      <c r="D92" s="23" t="s">
        <v>82</v>
      </c>
      <c r="E92" s="23"/>
      <c r="F92" s="41">
        <v>25761.3</v>
      </c>
      <c r="G92" s="41">
        <v>4561.939</v>
      </c>
      <c r="H92" s="77">
        <f t="shared" si="11"/>
        <v>17.708496853807844</v>
      </c>
      <c r="I92" s="41">
        <v>25761.3</v>
      </c>
      <c r="J92" s="41">
        <v>25761.3</v>
      </c>
    </row>
    <row r="93" spans="1:10" s="16" customFormat="1" ht="31.5" outlineLevel="5">
      <c r="A93" s="22" t="s">
        <v>209</v>
      </c>
      <c r="B93" s="23" t="s">
        <v>68</v>
      </c>
      <c r="C93" s="23" t="s">
        <v>321</v>
      </c>
      <c r="D93" s="23" t="s">
        <v>83</v>
      </c>
      <c r="E93" s="23"/>
      <c r="F93" s="41">
        <v>5.33</v>
      </c>
      <c r="G93" s="41">
        <v>3.33</v>
      </c>
      <c r="H93" s="77">
        <f t="shared" si="11"/>
        <v>62.476547842401494</v>
      </c>
      <c r="I93" s="41">
        <v>2</v>
      </c>
      <c r="J93" s="41">
        <v>2</v>
      </c>
    </row>
    <row r="94" spans="1:10" s="16" customFormat="1" ht="47.25" outlineLevel="5">
      <c r="A94" s="22" t="s">
        <v>205</v>
      </c>
      <c r="B94" s="23" t="s">
        <v>68</v>
      </c>
      <c r="C94" s="23" t="s">
        <v>321</v>
      </c>
      <c r="D94" s="23" t="s">
        <v>206</v>
      </c>
      <c r="E94" s="23"/>
      <c r="F94" s="41">
        <v>7810</v>
      </c>
      <c r="G94" s="41">
        <v>1073.112</v>
      </c>
      <c r="H94" s="77">
        <f t="shared" si="11"/>
        <v>13.740230473751602</v>
      </c>
      <c r="I94" s="41">
        <v>7810</v>
      </c>
      <c r="J94" s="41">
        <v>7810</v>
      </c>
    </row>
    <row r="95" spans="1:10" s="16" customFormat="1" ht="15.75" outlineLevel="5">
      <c r="A95" s="4" t="s">
        <v>86</v>
      </c>
      <c r="B95" s="5" t="s">
        <v>68</v>
      </c>
      <c r="C95" s="5" t="s">
        <v>321</v>
      </c>
      <c r="D95" s="5" t="s">
        <v>87</v>
      </c>
      <c r="E95" s="5"/>
      <c r="F95" s="40">
        <f>F96</f>
        <v>45.604</v>
      </c>
      <c r="G95" s="40">
        <f>G96</f>
        <v>0.29</v>
      </c>
      <c r="H95" s="77">
        <f t="shared" si="11"/>
        <v>0.6359091307780019</v>
      </c>
      <c r="I95" s="40">
        <f>I96</f>
        <v>100</v>
      </c>
      <c r="J95" s="40">
        <f>J96</f>
        <v>100</v>
      </c>
    </row>
    <row r="96" spans="1:10" s="16" customFormat="1" ht="31.5" outlineLevel="5">
      <c r="A96" s="22" t="s">
        <v>88</v>
      </c>
      <c r="B96" s="23" t="s">
        <v>68</v>
      </c>
      <c r="C96" s="23" t="s">
        <v>321</v>
      </c>
      <c r="D96" s="23" t="s">
        <v>89</v>
      </c>
      <c r="E96" s="23"/>
      <c r="F96" s="41">
        <v>45.604</v>
      </c>
      <c r="G96" s="41">
        <v>0.29</v>
      </c>
      <c r="H96" s="77">
        <f t="shared" si="11"/>
        <v>0.6359091307780019</v>
      </c>
      <c r="I96" s="41">
        <v>100</v>
      </c>
      <c r="J96" s="41">
        <v>100</v>
      </c>
    </row>
    <row r="97" spans="1:10" s="16" customFormat="1" ht="15.75" outlineLevel="5">
      <c r="A97" s="4" t="s">
        <v>90</v>
      </c>
      <c r="B97" s="5" t="s">
        <v>68</v>
      </c>
      <c r="C97" s="5" t="s">
        <v>321</v>
      </c>
      <c r="D97" s="5" t="s">
        <v>91</v>
      </c>
      <c r="E97" s="5"/>
      <c r="F97" s="40">
        <f>F98</f>
        <v>0</v>
      </c>
      <c r="G97" s="40">
        <f>G98</f>
        <v>0</v>
      </c>
      <c r="H97" s="77">
        <v>0</v>
      </c>
      <c r="I97" s="40">
        <f>I98</f>
        <v>0</v>
      </c>
      <c r="J97" s="40">
        <f>J98</f>
        <v>0</v>
      </c>
    </row>
    <row r="98" spans="1:10" s="16" customFormat="1" ht="15.75" outlineLevel="5">
      <c r="A98" s="22" t="s">
        <v>92</v>
      </c>
      <c r="B98" s="23" t="s">
        <v>68</v>
      </c>
      <c r="C98" s="23" t="s">
        <v>321</v>
      </c>
      <c r="D98" s="23" t="s">
        <v>94</v>
      </c>
      <c r="E98" s="23"/>
      <c r="F98" s="41">
        <v>0</v>
      </c>
      <c r="G98" s="41">
        <v>0</v>
      </c>
      <c r="H98" s="77">
        <v>0</v>
      </c>
      <c r="I98" s="41">
        <v>0</v>
      </c>
      <c r="J98" s="41">
        <v>0</v>
      </c>
    </row>
    <row r="99" spans="1:10" s="16" customFormat="1" ht="31.5" outlineLevel="6">
      <c r="A99" s="24" t="s">
        <v>124</v>
      </c>
      <c r="B99" s="13" t="s">
        <v>68</v>
      </c>
      <c r="C99" s="13" t="s">
        <v>332</v>
      </c>
      <c r="D99" s="13" t="s">
        <v>5</v>
      </c>
      <c r="E99" s="13"/>
      <c r="F99" s="39">
        <f>F100+F104+F110+F108</f>
        <v>71250.02</v>
      </c>
      <c r="G99" s="39">
        <f>G100+G104+G110+G108</f>
        <v>8947.456</v>
      </c>
      <c r="H99" s="77">
        <f t="shared" si="11"/>
        <v>12.55782945745138</v>
      </c>
      <c r="I99" s="39">
        <f>I100+I104+I110+I108</f>
        <v>44909.15</v>
      </c>
      <c r="J99" s="39">
        <f>J100+J104+J110+J108</f>
        <v>49154.100000000006</v>
      </c>
    </row>
    <row r="100" spans="1:10" s="16" customFormat="1" ht="15.75" outlineLevel="6">
      <c r="A100" s="4" t="s">
        <v>100</v>
      </c>
      <c r="B100" s="5" t="s">
        <v>68</v>
      </c>
      <c r="C100" s="5" t="s">
        <v>332</v>
      </c>
      <c r="D100" s="5" t="s">
        <v>101</v>
      </c>
      <c r="E100" s="5"/>
      <c r="F100" s="40">
        <f>F101+F102+F103</f>
        <v>30284.94</v>
      </c>
      <c r="G100" s="40">
        <f>G101+G102+G103</f>
        <v>4991.563</v>
      </c>
      <c r="H100" s="77">
        <f t="shared" si="11"/>
        <v>16.481997322761742</v>
      </c>
      <c r="I100" s="40">
        <f>I101+I102+I103</f>
        <v>30284.94</v>
      </c>
      <c r="J100" s="40">
        <f>J101+J102+J103</f>
        <v>30284.94</v>
      </c>
    </row>
    <row r="101" spans="1:10" s="16" customFormat="1" ht="15.75" outlineLevel="6">
      <c r="A101" s="22" t="s">
        <v>203</v>
      </c>
      <c r="B101" s="23" t="s">
        <v>68</v>
      </c>
      <c r="C101" s="23" t="s">
        <v>332</v>
      </c>
      <c r="D101" s="23" t="s">
        <v>102</v>
      </c>
      <c r="E101" s="23"/>
      <c r="F101" s="41">
        <v>23269.6</v>
      </c>
      <c r="G101" s="41">
        <v>4016.721</v>
      </c>
      <c r="H101" s="77">
        <f t="shared" si="11"/>
        <v>17.26166758345653</v>
      </c>
      <c r="I101" s="41">
        <v>23269.6</v>
      </c>
      <c r="J101" s="41">
        <v>23269.6</v>
      </c>
    </row>
    <row r="102" spans="1:10" s="16" customFormat="1" ht="31.5" outlineLevel="6">
      <c r="A102" s="22" t="s">
        <v>210</v>
      </c>
      <c r="B102" s="23" t="s">
        <v>68</v>
      </c>
      <c r="C102" s="23" t="s">
        <v>332</v>
      </c>
      <c r="D102" s="23" t="s">
        <v>103</v>
      </c>
      <c r="E102" s="23"/>
      <c r="F102" s="41">
        <v>0</v>
      </c>
      <c r="G102" s="41">
        <v>0</v>
      </c>
      <c r="H102" s="77">
        <v>0</v>
      </c>
      <c r="I102" s="41">
        <v>0</v>
      </c>
      <c r="J102" s="41">
        <v>0</v>
      </c>
    </row>
    <row r="103" spans="1:10" s="16" customFormat="1" ht="47.25" outlineLevel="6">
      <c r="A103" s="22" t="s">
        <v>207</v>
      </c>
      <c r="B103" s="23" t="s">
        <v>68</v>
      </c>
      <c r="C103" s="23" t="s">
        <v>332</v>
      </c>
      <c r="D103" s="23" t="s">
        <v>208</v>
      </c>
      <c r="E103" s="23"/>
      <c r="F103" s="41">
        <v>7015.34</v>
      </c>
      <c r="G103" s="41">
        <v>974.842</v>
      </c>
      <c r="H103" s="77">
        <f t="shared" si="11"/>
        <v>13.895862495616749</v>
      </c>
      <c r="I103" s="41">
        <v>7015.34</v>
      </c>
      <c r="J103" s="41">
        <v>7015.34</v>
      </c>
    </row>
    <row r="104" spans="1:10" s="16" customFormat="1" ht="23.25" customHeight="1" outlineLevel="6">
      <c r="A104" s="4" t="s">
        <v>86</v>
      </c>
      <c r="B104" s="5" t="s">
        <v>68</v>
      </c>
      <c r="C104" s="5" t="s">
        <v>332</v>
      </c>
      <c r="D104" s="5" t="s">
        <v>87</v>
      </c>
      <c r="E104" s="5"/>
      <c r="F104" s="40">
        <f>F106+F105+F107</f>
        <v>38402.08</v>
      </c>
      <c r="G104" s="40">
        <f>G106+G105+G107</f>
        <v>3955.893</v>
      </c>
      <c r="H104" s="77">
        <f t="shared" si="11"/>
        <v>10.30124670330357</v>
      </c>
      <c r="I104" s="40">
        <f>I106+I105+I107</f>
        <v>14339.410000000002</v>
      </c>
      <c r="J104" s="40">
        <f>J106+J105+J107</f>
        <v>18584.36</v>
      </c>
    </row>
    <row r="105" spans="1:10" s="16" customFormat="1" ht="23.25" customHeight="1" outlineLevel="6">
      <c r="A105" s="22" t="s">
        <v>260</v>
      </c>
      <c r="B105" s="23" t="s">
        <v>68</v>
      </c>
      <c r="C105" s="23" t="s">
        <v>332</v>
      </c>
      <c r="D105" s="23" t="s">
        <v>261</v>
      </c>
      <c r="E105" s="23"/>
      <c r="F105" s="41">
        <v>1000</v>
      </c>
      <c r="G105" s="41">
        <v>0</v>
      </c>
      <c r="H105" s="77">
        <f t="shared" si="11"/>
        <v>0</v>
      </c>
      <c r="I105" s="41">
        <v>0</v>
      </c>
      <c r="J105" s="41">
        <v>0</v>
      </c>
    </row>
    <row r="106" spans="1:10" s="16" customFormat="1" ht="31.5" outlineLevel="6">
      <c r="A106" s="22" t="s">
        <v>88</v>
      </c>
      <c r="B106" s="23" t="s">
        <v>68</v>
      </c>
      <c r="C106" s="23" t="s">
        <v>332</v>
      </c>
      <c r="D106" s="23" t="s">
        <v>89</v>
      </c>
      <c r="E106" s="23"/>
      <c r="F106" s="41">
        <v>32750.13</v>
      </c>
      <c r="G106" s="41">
        <v>2276.594</v>
      </c>
      <c r="H106" s="77">
        <f t="shared" si="11"/>
        <v>6.951404467707456</v>
      </c>
      <c r="I106" s="41">
        <f>11567.53-347.65</f>
        <v>11219.880000000001</v>
      </c>
      <c r="J106" s="41">
        <v>13932.43</v>
      </c>
    </row>
    <row r="107" spans="1:10" s="16" customFormat="1" ht="15.75" outlineLevel="6">
      <c r="A107" s="22" t="s">
        <v>404</v>
      </c>
      <c r="B107" s="23" t="s">
        <v>68</v>
      </c>
      <c r="C107" s="23" t="s">
        <v>332</v>
      </c>
      <c r="D107" s="23" t="s">
        <v>403</v>
      </c>
      <c r="E107" s="23"/>
      <c r="F107" s="41">
        <v>4651.95</v>
      </c>
      <c r="G107" s="41">
        <v>1679.299</v>
      </c>
      <c r="H107" s="77">
        <f t="shared" si="11"/>
        <v>36.09881877492235</v>
      </c>
      <c r="I107" s="41">
        <v>3119.53</v>
      </c>
      <c r="J107" s="41">
        <v>4651.93</v>
      </c>
    </row>
    <row r="108" spans="1:10" s="16" customFormat="1" ht="47.25" outlineLevel="6">
      <c r="A108" s="4" t="s">
        <v>270</v>
      </c>
      <c r="B108" s="5" t="s">
        <v>68</v>
      </c>
      <c r="C108" s="5" t="s">
        <v>332</v>
      </c>
      <c r="D108" s="5" t="s">
        <v>278</v>
      </c>
      <c r="E108" s="5"/>
      <c r="F108" s="40">
        <f>F109</f>
        <v>2250</v>
      </c>
      <c r="G108" s="40">
        <f>G109</f>
        <v>0</v>
      </c>
      <c r="H108" s="77">
        <f t="shared" si="11"/>
        <v>0</v>
      </c>
      <c r="I108" s="40">
        <f>I109</f>
        <v>0</v>
      </c>
      <c r="J108" s="40">
        <f>J109</f>
        <v>0</v>
      </c>
    </row>
    <row r="109" spans="1:10" s="16" customFormat="1" ht="47.25" outlineLevel="6">
      <c r="A109" s="22" t="s">
        <v>270</v>
      </c>
      <c r="B109" s="23" t="s">
        <v>68</v>
      </c>
      <c r="C109" s="23" t="s">
        <v>332</v>
      </c>
      <c r="D109" s="23" t="s">
        <v>267</v>
      </c>
      <c r="E109" s="23"/>
      <c r="F109" s="41">
        <v>2250</v>
      </c>
      <c r="G109" s="41">
        <v>0</v>
      </c>
      <c r="H109" s="77">
        <f t="shared" si="11"/>
        <v>0</v>
      </c>
      <c r="I109" s="41">
        <v>0</v>
      </c>
      <c r="J109" s="41">
        <v>0</v>
      </c>
    </row>
    <row r="110" spans="1:10" s="16" customFormat="1" ht="15.75" outlineLevel="6">
      <c r="A110" s="4" t="s">
        <v>90</v>
      </c>
      <c r="B110" s="5" t="s">
        <v>68</v>
      </c>
      <c r="C110" s="5" t="s">
        <v>332</v>
      </c>
      <c r="D110" s="5" t="s">
        <v>91</v>
      </c>
      <c r="E110" s="5"/>
      <c r="F110" s="40">
        <f>F111+F112+F113</f>
        <v>313</v>
      </c>
      <c r="G110" s="40">
        <f>G111+G112+G113</f>
        <v>0</v>
      </c>
      <c r="H110" s="77">
        <f t="shared" si="11"/>
        <v>0</v>
      </c>
      <c r="I110" s="40">
        <f>I111+I112+I113</f>
        <v>284.8</v>
      </c>
      <c r="J110" s="40">
        <f>J111+J112+J113</f>
        <v>284.8</v>
      </c>
    </row>
    <row r="111" spans="1:10" s="16" customFormat="1" ht="22.5" customHeight="1" outlineLevel="6">
      <c r="A111" s="22" t="s">
        <v>92</v>
      </c>
      <c r="B111" s="23" t="s">
        <v>68</v>
      </c>
      <c r="C111" s="23" t="s">
        <v>332</v>
      </c>
      <c r="D111" s="23" t="s">
        <v>94</v>
      </c>
      <c r="E111" s="23"/>
      <c r="F111" s="41">
        <v>260</v>
      </c>
      <c r="G111" s="41">
        <v>0</v>
      </c>
      <c r="H111" s="77">
        <f t="shared" si="11"/>
        <v>0</v>
      </c>
      <c r="I111" s="41">
        <v>252</v>
      </c>
      <c r="J111" s="41">
        <v>252</v>
      </c>
    </row>
    <row r="112" spans="1:10" s="16" customFormat="1" ht="15.75" outlineLevel="6">
      <c r="A112" s="22" t="s">
        <v>93</v>
      </c>
      <c r="B112" s="23" t="s">
        <v>68</v>
      </c>
      <c r="C112" s="23" t="s">
        <v>332</v>
      </c>
      <c r="D112" s="23" t="s">
        <v>95</v>
      </c>
      <c r="E112" s="23"/>
      <c r="F112" s="41">
        <v>38</v>
      </c>
      <c r="G112" s="41">
        <v>0</v>
      </c>
      <c r="H112" s="77">
        <f t="shared" si="11"/>
        <v>0</v>
      </c>
      <c r="I112" s="41">
        <v>22.8</v>
      </c>
      <c r="J112" s="41">
        <v>22.8</v>
      </c>
    </row>
    <row r="113" spans="1:10" s="16" customFormat="1" ht="15.75" outlineLevel="6">
      <c r="A113" s="22" t="s">
        <v>259</v>
      </c>
      <c r="B113" s="23" t="s">
        <v>68</v>
      </c>
      <c r="C113" s="23" t="s">
        <v>332</v>
      </c>
      <c r="D113" s="23" t="s">
        <v>258</v>
      </c>
      <c r="E113" s="23"/>
      <c r="F113" s="41">
        <v>15</v>
      </c>
      <c r="G113" s="41">
        <v>0</v>
      </c>
      <c r="H113" s="77">
        <f t="shared" si="11"/>
        <v>0</v>
      </c>
      <c r="I113" s="41">
        <v>10</v>
      </c>
      <c r="J113" s="41">
        <v>10</v>
      </c>
    </row>
    <row r="114" spans="1:10" s="16" customFormat="1" ht="15.75" outlineLevel="6">
      <c r="A114" s="29" t="s">
        <v>376</v>
      </c>
      <c r="B114" s="13" t="s">
        <v>68</v>
      </c>
      <c r="C114" s="13" t="s">
        <v>379</v>
      </c>
      <c r="D114" s="13" t="s">
        <v>5</v>
      </c>
      <c r="E114" s="13"/>
      <c r="F114" s="39">
        <f>F115</f>
        <v>5.628</v>
      </c>
      <c r="G114" s="39">
        <f>G115</f>
        <v>5.628</v>
      </c>
      <c r="H114" s="77">
        <f t="shared" si="11"/>
        <v>100</v>
      </c>
      <c r="I114" s="39">
        <f>I115</f>
        <v>0</v>
      </c>
      <c r="J114" s="39">
        <f>J115</f>
        <v>0</v>
      </c>
    </row>
    <row r="115" spans="1:10" s="16" customFormat="1" ht="15.75" outlineLevel="6">
      <c r="A115" s="4" t="s">
        <v>377</v>
      </c>
      <c r="B115" s="5" t="s">
        <v>68</v>
      </c>
      <c r="C115" s="5" t="s">
        <v>379</v>
      </c>
      <c r="D115" s="5" t="s">
        <v>380</v>
      </c>
      <c r="E115" s="5"/>
      <c r="F115" s="40">
        <f>F116+F117+F118</f>
        <v>5.628</v>
      </c>
      <c r="G115" s="40">
        <f>G116+G117+G118</f>
        <v>5.628</v>
      </c>
      <c r="H115" s="77">
        <f t="shared" si="11"/>
        <v>100</v>
      </c>
      <c r="I115" s="40">
        <f>I116+I117+I118</f>
        <v>0</v>
      </c>
      <c r="J115" s="40">
        <f>J116+J117+J118</f>
        <v>0</v>
      </c>
    </row>
    <row r="116" spans="1:10" s="16" customFormat="1" ht="15.75" outlineLevel="6">
      <c r="A116" s="22" t="s">
        <v>377</v>
      </c>
      <c r="B116" s="23" t="s">
        <v>68</v>
      </c>
      <c r="C116" s="23" t="s">
        <v>379</v>
      </c>
      <c r="D116" s="23" t="s">
        <v>378</v>
      </c>
      <c r="E116" s="23"/>
      <c r="F116" s="41">
        <v>5.628</v>
      </c>
      <c r="G116" s="41">
        <v>5.628</v>
      </c>
      <c r="H116" s="77">
        <f t="shared" si="11"/>
        <v>100</v>
      </c>
      <c r="I116" s="41">
        <v>0</v>
      </c>
      <c r="J116" s="41">
        <v>0</v>
      </c>
    </row>
    <row r="117" spans="1:10" s="16" customFormat="1" ht="15.75" outlineLevel="6">
      <c r="A117" s="22" t="s">
        <v>381</v>
      </c>
      <c r="B117" s="23" t="s">
        <v>68</v>
      </c>
      <c r="C117" s="23" t="s">
        <v>379</v>
      </c>
      <c r="D117" s="23" t="s">
        <v>95</v>
      </c>
      <c r="E117" s="23"/>
      <c r="F117" s="41">
        <v>0</v>
      </c>
      <c r="G117" s="41">
        <v>0</v>
      </c>
      <c r="H117" s="77">
        <v>0</v>
      </c>
      <c r="I117" s="41">
        <v>0</v>
      </c>
      <c r="J117" s="41">
        <v>0</v>
      </c>
    </row>
    <row r="118" spans="1:10" s="16" customFormat="1" ht="15.75" outlineLevel="6">
      <c r="A118" s="22" t="s">
        <v>259</v>
      </c>
      <c r="B118" s="23" t="s">
        <v>68</v>
      </c>
      <c r="C118" s="23" t="s">
        <v>379</v>
      </c>
      <c r="D118" s="23" t="s">
        <v>258</v>
      </c>
      <c r="E118" s="23"/>
      <c r="F118" s="41">
        <v>0</v>
      </c>
      <c r="G118" s="41">
        <v>0</v>
      </c>
      <c r="H118" s="77">
        <v>0</v>
      </c>
      <c r="I118" s="41">
        <v>0</v>
      </c>
      <c r="J118" s="41">
        <v>0</v>
      </c>
    </row>
    <row r="119" spans="1:10" s="16" customFormat="1" ht="31.5" outlineLevel="6">
      <c r="A119" s="29" t="s">
        <v>125</v>
      </c>
      <c r="B119" s="13" t="s">
        <v>68</v>
      </c>
      <c r="C119" s="13" t="s">
        <v>333</v>
      </c>
      <c r="D119" s="13" t="s">
        <v>5</v>
      </c>
      <c r="E119" s="13"/>
      <c r="F119" s="39">
        <f>F120+F124</f>
        <v>1208.46</v>
      </c>
      <c r="G119" s="39">
        <f>G120+G124</f>
        <v>219.834</v>
      </c>
      <c r="H119" s="77">
        <f t="shared" si="11"/>
        <v>18.19125167568641</v>
      </c>
      <c r="I119" s="39">
        <f>I120+I124</f>
        <v>1196.0720000000001</v>
      </c>
      <c r="J119" s="39">
        <f>J120+J124</f>
        <v>1239.537</v>
      </c>
    </row>
    <row r="120" spans="1:10" s="16" customFormat="1" ht="31.5" outlineLevel="6">
      <c r="A120" s="4" t="s">
        <v>85</v>
      </c>
      <c r="B120" s="5" t="s">
        <v>68</v>
      </c>
      <c r="C120" s="5" t="s">
        <v>333</v>
      </c>
      <c r="D120" s="5" t="s">
        <v>84</v>
      </c>
      <c r="E120" s="5"/>
      <c r="F120" s="40">
        <f>F121+F122+F123</f>
        <v>1172.46</v>
      </c>
      <c r="G120" s="40">
        <f>G121+G122+G123</f>
        <v>213.957</v>
      </c>
      <c r="H120" s="77">
        <f t="shared" si="11"/>
        <v>18.248554321682615</v>
      </c>
      <c r="I120" s="40">
        <f>I121+I122+I123</f>
        <v>1196.0720000000001</v>
      </c>
      <c r="J120" s="40">
        <f>J121+J122+J123</f>
        <v>1239.537</v>
      </c>
    </row>
    <row r="121" spans="1:10" s="16" customFormat="1" ht="31.5" outlineLevel="6">
      <c r="A121" s="22" t="s">
        <v>204</v>
      </c>
      <c r="B121" s="23" t="s">
        <v>68</v>
      </c>
      <c r="C121" s="23" t="s">
        <v>333</v>
      </c>
      <c r="D121" s="23" t="s">
        <v>82</v>
      </c>
      <c r="E121" s="23"/>
      <c r="F121" s="41">
        <v>902.363</v>
      </c>
      <c r="G121" s="41">
        <v>168.55</v>
      </c>
      <c r="H121" s="77">
        <f t="shared" si="11"/>
        <v>18.67873571943885</v>
      </c>
      <c r="I121" s="41">
        <v>920.498</v>
      </c>
      <c r="J121" s="41">
        <v>953.881</v>
      </c>
    </row>
    <row r="122" spans="1:10" s="16" customFormat="1" ht="31.5" outlineLevel="6">
      <c r="A122" s="22" t="s">
        <v>209</v>
      </c>
      <c r="B122" s="23" t="s">
        <v>68</v>
      </c>
      <c r="C122" s="23" t="s">
        <v>333</v>
      </c>
      <c r="D122" s="23" t="s">
        <v>83</v>
      </c>
      <c r="E122" s="23"/>
      <c r="F122" s="41">
        <v>0</v>
      </c>
      <c r="G122" s="41">
        <v>0</v>
      </c>
      <c r="H122" s="77">
        <v>0</v>
      </c>
      <c r="I122" s="41">
        <v>0</v>
      </c>
      <c r="J122" s="41">
        <v>0</v>
      </c>
    </row>
    <row r="123" spans="1:10" s="16" customFormat="1" ht="47.25" outlineLevel="6">
      <c r="A123" s="22" t="s">
        <v>205</v>
      </c>
      <c r="B123" s="23" t="s">
        <v>68</v>
      </c>
      <c r="C123" s="23" t="s">
        <v>333</v>
      </c>
      <c r="D123" s="23" t="s">
        <v>206</v>
      </c>
      <c r="E123" s="23"/>
      <c r="F123" s="41">
        <v>270.097</v>
      </c>
      <c r="G123" s="41">
        <v>45.407</v>
      </c>
      <c r="H123" s="77">
        <f t="shared" si="11"/>
        <v>16.811367767875986</v>
      </c>
      <c r="I123" s="41">
        <v>275.574</v>
      </c>
      <c r="J123" s="41">
        <v>285.656</v>
      </c>
    </row>
    <row r="124" spans="1:10" s="16" customFormat="1" ht="15.75" outlineLevel="6">
      <c r="A124" s="4" t="s">
        <v>86</v>
      </c>
      <c r="B124" s="5" t="s">
        <v>68</v>
      </c>
      <c r="C124" s="5" t="s">
        <v>333</v>
      </c>
      <c r="D124" s="5" t="s">
        <v>87</v>
      </c>
      <c r="E124" s="5"/>
      <c r="F124" s="40">
        <f>F125</f>
        <v>36</v>
      </c>
      <c r="G124" s="40">
        <f>G125</f>
        <v>5.877</v>
      </c>
      <c r="H124" s="77">
        <f t="shared" si="11"/>
        <v>16.325</v>
      </c>
      <c r="I124" s="40">
        <f>I125</f>
        <v>0</v>
      </c>
      <c r="J124" s="40">
        <f>J125</f>
        <v>0</v>
      </c>
    </row>
    <row r="125" spans="1:10" s="16" customFormat="1" ht="31.5" outlineLevel="6">
      <c r="A125" s="22" t="s">
        <v>88</v>
      </c>
      <c r="B125" s="23" t="s">
        <v>68</v>
      </c>
      <c r="C125" s="23" t="s">
        <v>333</v>
      </c>
      <c r="D125" s="23" t="s">
        <v>89</v>
      </c>
      <c r="E125" s="23"/>
      <c r="F125" s="41">
        <v>36</v>
      </c>
      <c r="G125" s="41">
        <v>5.877</v>
      </c>
      <c r="H125" s="77">
        <f t="shared" si="11"/>
        <v>16.325</v>
      </c>
      <c r="I125" s="41">
        <v>0</v>
      </c>
      <c r="J125" s="41">
        <v>0</v>
      </c>
    </row>
    <row r="126" spans="1:10" s="16" customFormat="1" ht="31.5" outlineLevel="6">
      <c r="A126" s="29" t="s">
        <v>126</v>
      </c>
      <c r="B126" s="13" t="s">
        <v>68</v>
      </c>
      <c r="C126" s="13" t="s">
        <v>335</v>
      </c>
      <c r="D126" s="13" t="s">
        <v>5</v>
      </c>
      <c r="E126" s="13"/>
      <c r="F126" s="39">
        <f>F127+F131</f>
        <v>794.8610000000001</v>
      </c>
      <c r="G126" s="39">
        <f>G127+G131</f>
        <v>141.281</v>
      </c>
      <c r="H126" s="77">
        <f t="shared" si="11"/>
        <v>17.774302676820223</v>
      </c>
      <c r="I126" s="39">
        <f>I127+I131</f>
        <v>802.1600000000001</v>
      </c>
      <c r="J126" s="39">
        <f>J127+J131</f>
        <v>831.647</v>
      </c>
    </row>
    <row r="127" spans="1:10" s="16" customFormat="1" ht="31.5" outlineLevel="6">
      <c r="A127" s="4" t="s">
        <v>85</v>
      </c>
      <c r="B127" s="5" t="s">
        <v>68</v>
      </c>
      <c r="C127" s="5" t="s">
        <v>335</v>
      </c>
      <c r="D127" s="5" t="s">
        <v>84</v>
      </c>
      <c r="E127" s="5"/>
      <c r="F127" s="40">
        <f>F128+F129+F130</f>
        <v>769.0550000000001</v>
      </c>
      <c r="G127" s="40">
        <f>G128+G129+G130</f>
        <v>132.095</v>
      </c>
      <c r="H127" s="77">
        <f t="shared" si="11"/>
        <v>17.17627477878695</v>
      </c>
      <c r="I127" s="40">
        <f>I128+I129+I130</f>
        <v>782.013</v>
      </c>
      <c r="J127" s="40">
        <f>J128+J129+J130</f>
        <v>823.263</v>
      </c>
    </row>
    <row r="128" spans="1:10" s="16" customFormat="1" ht="31.5" outlineLevel="6">
      <c r="A128" s="22" t="s">
        <v>204</v>
      </c>
      <c r="B128" s="23" t="s">
        <v>68</v>
      </c>
      <c r="C128" s="23" t="s">
        <v>335</v>
      </c>
      <c r="D128" s="23" t="s">
        <v>82</v>
      </c>
      <c r="E128" s="23"/>
      <c r="F128" s="41">
        <v>591.6</v>
      </c>
      <c r="G128" s="41">
        <v>105.215</v>
      </c>
      <c r="H128" s="77">
        <f t="shared" si="11"/>
        <v>17.784820824881677</v>
      </c>
      <c r="I128" s="41">
        <v>601.514</v>
      </c>
      <c r="J128" s="41">
        <v>633.234</v>
      </c>
    </row>
    <row r="129" spans="1:10" s="16" customFormat="1" ht="31.5" outlineLevel="6">
      <c r="A129" s="22" t="s">
        <v>209</v>
      </c>
      <c r="B129" s="23" t="s">
        <v>68</v>
      </c>
      <c r="C129" s="23" t="s">
        <v>335</v>
      </c>
      <c r="D129" s="23" t="s">
        <v>83</v>
      </c>
      <c r="E129" s="23"/>
      <c r="F129" s="41">
        <v>0</v>
      </c>
      <c r="G129" s="41">
        <v>0</v>
      </c>
      <c r="H129" s="77">
        <v>0</v>
      </c>
      <c r="I129" s="41">
        <v>0</v>
      </c>
      <c r="J129" s="41">
        <v>0</v>
      </c>
    </row>
    <row r="130" spans="1:10" s="16" customFormat="1" ht="47.25" outlineLevel="6">
      <c r="A130" s="22" t="s">
        <v>205</v>
      </c>
      <c r="B130" s="23" t="s">
        <v>68</v>
      </c>
      <c r="C130" s="23" t="s">
        <v>335</v>
      </c>
      <c r="D130" s="23" t="s">
        <v>206</v>
      </c>
      <c r="E130" s="23"/>
      <c r="F130" s="41">
        <v>177.455</v>
      </c>
      <c r="G130" s="41">
        <v>26.88</v>
      </c>
      <c r="H130" s="77">
        <f t="shared" si="11"/>
        <v>15.147502183652191</v>
      </c>
      <c r="I130" s="41">
        <v>180.499</v>
      </c>
      <c r="J130" s="41">
        <v>190.029</v>
      </c>
    </row>
    <row r="131" spans="1:10" s="16" customFormat="1" ht="15.75" outlineLevel="6">
      <c r="A131" s="4" t="s">
        <v>86</v>
      </c>
      <c r="B131" s="5" t="s">
        <v>68</v>
      </c>
      <c r="C131" s="5" t="s">
        <v>335</v>
      </c>
      <c r="D131" s="5" t="s">
        <v>87</v>
      </c>
      <c r="E131" s="5"/>
      <c r="F131" s="40">
        <f>F132</f>
        <v>25.806</v>
      </c>
      <c r="G131" s="40">
        <f>G132</f>
        <v>9.186</v>
      </c>
      <c r="H131" s="77">
        <f t="shared" si="11"/>
        <v>35.596372936526386</v>
      </c>
      <c r="I131" s="40">
        <f>I132</f>
        <v>20.147</v>
      </c>
      <c r="J131" s="40">
        <f>J132</f>
        <v>8.384</v>
      </c>
    </row>
    <row r="132" spans="1:10" s="16" customFormat="1" ht="31.5" outlineLevel="6">
      <c r="A132" s="22" t="s">
        <v>88</v>
      </c>
      <c r="B132" s="23" t="s">
        <v>68</v>
      </c>
      <c r="C132" s="23" t="s">
        <v>335</v>
      </c>
      <c r="D132" s="23" t="s">
        <v>89</v>
      </c>
      <c r="E132" s="23"/>
      <c r="F132" s="41">
        <v>25.806</v>
      </c>
      <c r="G132" s="41">
        <v>9.186</v>
      </c>
      <c r="H132" s="77">
        <f t="shared" si="11"/>
        <v>35.596372936526386</v>
      </c>
      <c r="I132" s="41">
        <v>20.147</v>
      </c>
      <c r="J132" s="41">
        <v>8.384</v>
      </c>
    </row>
    <row r="133" spans="1:10" s="16" customFormat="1" ht="31.5" outlineLevel="6">
      <c r="A133" s="29" t="s">
        <v>127</v>
      </c>
      <c r="B133" s="13" t="s">
        <v>68</v>
      </c>
      <c r="C133" s="13" t="s">
        <v>334</v>
      </c>
      <c r="D133" s="13" t="s">
        <v>5</v>
      </c>
      <c r="E133" s="13"/>
      <c r="F133" s="39">
        <f>F134+F137</f>
        <v>791.2270000000001</v>
      </c>
      <c r="G133" s="39">
        <f>G134+G137</f>
        <v>137.632</v>
      </c>
      <c r="H133" s="77">
        <f t="shared" si="11"/>
        <v>17.394755234591337</v>
      </c>
      <c r="I133" s="39">
        <f>I134+I137</f>
        <v>822.397</v>
      </c>
      <c r="J133" s="39">
        <f>J134+J137</f>
        <v>854.813</v>
      </c>
    </row>
    <row r="134" spans="1:10" s="16" customFormat="1" ht="31.5" outlineLevel="6">
      <c r="A134" s="4" t="s">
        <v>85</v>
      </c>
      <c r="B134" s="5" t="s">
        <v>68</v>
      </c>
      <c r="C134" s="5" t="s">
        <v>334</v>
      </c>
      <c r="D134" s="5" t="s">
        <v>84</v>
      </c>
      <c r="E134" s="5"/>
      <c r="F134" s="40">
        <f>F135+F136</f>
        <v>778.027</v>
      </c>
      <c r="G134" s="40">
        <f>G135+G136</f>
        <v>135.37</v>
      </c>
      <c r="H134" s="77">
        <f t="shared" si="11"/>
        <v>17.39913910442697</v>
      </c>
      <c r="I134" s="40">
        <f>I135+I136</f>
        <v>809.197</v>
      </c>
      <c r="J134" s="40">
        <f>J135+J136</f>
        <v>841.6129999999999</v>
      </c>
    </row>
    <row r="135" spans="1:10" s="16" customFormat="1" ht="31.5" outlineLevel="6">
      <c r="A135" s="22" t="s">
        <v>204</v>
      </c>
      <c r="B135" s="23" t="s">
        <v>68</v>
      </c>
      <c r="C135" s="23" t="s">
        <v>334</v>
      </c>
      <c r="D135" s="23" t="s">
        <v>82</v>
      </c>
      <c r="E135" s="23"/>
      <c r="F135" s="41">
        <v>598.491</v>
      </c>
      <c r="G135" s="41">
        <v>107.825</v>
      </c>
      <c r="H135" s="77">
        <f t="shared" si="11"/>
        <v>18.016143935330692</v>
      </c>
      <c r="I135" s="41">
        <v>622.431</v>
      </c>
      <c r="J135" s="41">
        <v>647.328</v>
      </c>
    </row>
    <row r="136" spans="1:10" s="16" customFormat="1" ht="47.25" outlineLevel="6">
      <c r="A136" s="22" t="s">
        <v>205</v>
      </c>
      <c r="B136" s="23" t="s">
        <v>68</v>
      </c>
      <c r="C136" s="23" t="s">
        <v>334</v>
      </c>
      <c r="D136" s="23" t="s">
        <v>206</v>
      </c>
      <c r="E136" s="23"/>
      <c r="F136" s="41">
        <v>179.536</v>
      </c>
      <c r="G136" s="41">
        <v>27.545</v>
      </c>
      <c r="H136" s="77">
        <f t="shared" si="11"/>
        <v>15.342326887086713</v>
      </c>
      <c r="I136" s="41">
        <v>186.766</v>
      </c>
      <c r="J136" s="41">
        <v>194.285</v>
      </c>
    </row>
    <row r="137" spans="1:10" s="16" customFormat="1" ht="15.75" outlineLevel="6">
      <c r="A137" s="4" t="s">
        <v>86</v>
      </c>
      <c r="B137" s="5" t="s">
        <v>68</v>
      </c>
      <c r="C137" s="5" t="s">
        <v>334</v>
      </c>
      <c r="D137" s="5" t="s">
        <v>87</v>
      </c>
      <c r="E137" s="5"/>
      <c r="F137" s="40">
        <f>F138</f>
        <v>13.2</v>
      </c>
      <c r="G137" s="40">
        <f>G138</f>
        <v>2.262</v>
      </c>
      <c r="H137" s="77">
        <f t="shared" si="11"/>
        <v>17.13636363636364</v>
      </c>
      <c r="I137" s="40">
        <f>I138</f>
        <v>13.2</v>
      </c>
      <c r="J137" s="40">
        <f>J138</f>
        <v>13.2</v>
      </c>
    </row>
    <row r="138" spans="1:10" s="16" customFormat="1" ht="31.5" outlineLevel="6">
      <c r="A138" s="22" t="s">
        <v>88</v>
      </c>
      <c r="B138" s="23" t="s">
        <v>68</v>
      </c>
      <c r="C138" s="23" t="s">
        <v>334</v>
      </c>
      <c r="D138" s="23" t="s">
        <v>89</v>
      </c>
      <c r="E138" s="23"/>
      <c r="F138" s="41">
        <v>13.2</v>
      </c>
      <c r="G138" s="41">
        <v>2.262</v>
      </c>
      <c r="H138" s="77">
        <f t="shared" si="11"/>
        <v>17.13636363636364</v>
      </c>
      <c r="I138" s="41">
        <v>13.2</v>
      </c>
      <c r="J138" s="41">
        <v>13.2</v>
      </c>
    </row>
    <row r="139" spans="1:10" s="16" customFormat="1" ht="65.25" customHeight="1" outlineLevel="6">
      <c r="A139" s="29" t="s">
        <v>309</v>
      </c>
      <c r="B139" s="13" t="s">
        <v>68</v>
      </c>
      <c r="C139" s="13" t="s">
        <v>336</v>
      </c>
      <c r="D139" s="13" t="s">
        <v>5</v>
      </c>
      <c r="E139" s="13"/>
      <c r="F139" s="39">
        <f>F140+F143</f>
        <v>740.3172</v>
      </c>
      <c r="G139" s="39">
        <f>G140+G143</f>
        <v>94.639</v>
      </c>
      <c r="H139" s="77">
        <f aca="true" t="shared" si="13" ref="H139:H200">G139/F139*100</f>
        <v>12.783574392165953</v>
      </c>
      <c r="I139" s="39">
        <f>I140+I143</f>
        <v>740.3172</v>
      </c>
      <c r="J139" s="39">
        <f>J140+J143</f>
        <v>740.3172</v>
      </c>
    </row>
    <row r="140" spans="1:10" s="16" customFormat="1" ht="31.5" outlineLevel="6">
      <c r="A140" s="4" t="s">
        <v>85</v>
      </c>
      <c r="B140" s="5" t="s">
        <v>68</v>
      </c>
      <c r="C140" s="5" t="s">
        <v>336</v>
      </c>
      <c r="D140" s="5" t="s">
        <v>84</v>
      </c>
      <c r="E140" s="5"/>
      <c r="F140" s="40">
        <f>F141+F142</f>
        <v>613.30814</v>
      </c>
      <c r="G140" s="40">
        <f>G141+G142</f>
        <v>94.639</v>
      </c>
      <c r="H140" s="77">
        <f t="shared" si="13"/>
        <v>15.43090558034987</v>
      </c>
      <c r="I140" s="40">
        <f>I141+I142</f>
        <v>613.30814</v>
      </c>
      <c r="J140" s="40">
        <f>J141+J142</f>
        <v>613.30814</v>
      </c>
    </row>
    <row r="141" spans="1:10" s="16" customFormat="1" ht="31.5" outlineLevel="6">
      <c r="A141" s="22" t="s">
        <v>204</v>
      </c>
      <c r="B141" s="23" t="s">
        <v>68</v>
      </c>
      <c r="C141" s="23" t="s">
        <v>336</v>
      </c>
      <c r="D141" s="23" t="s">
        <v>82</v>
      </c>
      <c r="E141" s="23"/>
      <c r="F141" s="41">
        <v>471.9786</v>
      </c>
      <c r="G141" s="41">
        <v>75.589</v>
      </c>
      <c r="H141" s="77">
        <f t="shared" si="13"/>
        <v>16.015344763512584</v>
      </c>
      <c r="I141" s="41">
        <v>471.9786</v>
      </c>
      <c r="J141" s="41">
        <v>471.9786</v>
      </c>
    </row>
    <row r="142" spans="1:10" s="16" customFormat="1" ht="47.25" outlineLevel="6">
      <c r="A142" s="22" t="s">
        <v>205</v>
      </c>
      <c r="B142" s="23" t="s">
        <v>68</v>
      </c>
      <c r="C142" s="23" t="s">
        <v>336</v>
      </c>
      <c r="D142" s="23" t="s">
        <v>206</v>
      </c>
      <c r="E142" s="23"/>
      <c r="F142" s="41">
        <v>141.32954</v>
      </c>
      <c r="G142" s="41">
        <v>19.05</v>
      </c>
      <c r="H142" s="77">
        <f t="shared" si="13"/>
        <v>13.47913535981225</v>
      </c>
      <c r="I142" s="41">
        <v>141.32954</v>
      </c>
      <c r="J142" s="41">
        <v>141.32954</v>
      </c>
    </row>
    <row r="143" spans="1:10" s="16" customFormat="1" ht="15.75" outlineLevel="6">
      <c r="A143" s="4" t="s">
        <v>86</v>
      </c>
      <c r="B143" s="5" t="s">
        <v>68</v>
      </c>
      <c r="C143" s="5" t="s">
        <v>336</v>
      </c>
      <c r="D143" s="5" t="s">
        <v>87</v>
      </c>
      <c r="E143" s="5"/>
      <c r="F143" s="40">
        <f>F144</f>
        <v>127.00906</v>
      </c>
      <c r="G143" s="40">
        <f>G144</f>
        <v>0</v>
      </c>
      <c r="H143" s="77">
        <f t="shared" si="13"/>
        <v>0</v>
      </c>
      <c r="I143" s="40">
        <f>I144</f>
        <v>127.00906</v>
      </c>
      <c r="J143" s="40">
        <f>J144</f>
        <v>127.00906</v>
      </c>
    </row>
    <row r="144" spans="1:10" s="16" customFormat="1" ht="31.5" outlineLevel="6">
      <c r="A144" s="22" t="s">
        <v>88</v>
      </c>
      <c r="B144" s="23" t="s">
        <v>68</v>
      </c>
      <c r="C144" s="23" t="s">
        <v>336</v>
      </c>
      <c r="D144" s="23" t="s">
        <v>89</v>
      </c>
      <c r="E144" s="23"/>
      <c r="F144" s="41">
        <v>127.00906</v>
      </c>
      <c r="G144" s="41">
        <v>0</v>
      </c>
      <c r="H144" s="77">
        <f t="shared" si="13"/>
        <v>0</v>
      </c>
      <c r="I144" s="41">
        <v>127.00906</v>
      </c>
      <c r="J144" s="41">
        <v>127.00906</v>
      </c>
    </row>
    <row r="145" spans="1:10" s="16" customFormat="1" ht="15.75" outlineLevel="6">
      <c r="A145" s="9" t="s">
        <v>128</v>
      </c>
      <c r="B145" s="7" t="s">
        <v>68</v>
      </c>
      <c r="C145" s="7" t="s">
        <v>211</v>
      </c>
      <c r="D145" s="7" t="s">
        <v>5</v>
      </c>
      <c r="E145" s="7"/>
      <c r="F145" s="38">
        <f>F150+F158+F146+F165+F168+F154+F162</f>
        <v>19550</v>
      </c>
      <c r="G145" s="38">
        <f>G150+G158+G146+G165+G168+G154+G162</f>
        <v>127.35400000000001</v>
      </c>
      <c r="H145" s="77">
        <f t="shared" si="13"/>
        <v>0.6514271099744247</v>
      </c>
      <c r="I145" s="38">
        <f>I150+I158+I146+I165+I168+I154+I162</f>
        <v>2973.5</v>
      </c>
      <c r="J145" s="38">
        <f>J150+J158+J146+J165+J168+J154+J162</f>
        <v>3050</v>
      </c>
    </row>
    <row r="146" spans="1:10" s="16" customFormat="1" ht="31.5" outlineLevel="6">
      <c r="A146" s="29" t="s">
        <v>185</v>
      </c>
      <c r="B146" s="13" t="s">
        <v>68</v>
      </c>
      <c r="C146" s="13" t="s">
        <v>213</v>
      </c>
      <c r="D146" s="13" t="s">
        <v>5</v>
      </c>
      <c r="E146" s="13"/>
      <c r="F146" s="39">
        <f aca="true" t="shared" si="14" ref="F146:J148">F147</f>
        <v>40</v>
      </c>
      <c r="G146" s="39">
        <f t="shared" si="14"/>
        <v>15.999</v>
      </c>
      <c r="H146" s="77">
        <f t="shared" si="13"/>
        <v>39.9975</v>
      </c>
      <c r="I146" s="39">
        <f t="shared" si="14"/>
        <v>40</v>
      </c>
      <c r="J146" s="39">
        <f t="shared" si="14"/>
        <v>40</v>
      </c>
    </row>
    <row r="147" spans="1:10" s="16" customFormat="1" ht="33.75" customHeight="1" outlineLevel="6">
      <c r="A147" s="4" t="s">
        <v>164</v>
      </c>
      <c r="B147" s="5" t="s">
        <v>68</v>
      </c>
      <c r="C147" s="5" t="s">
        <v>326</v>
      </c>
      <c r="D147" s="5" t="s">
        <v>5</v>
      </c>
      <c r="E147" s="8"/>
      <c r="F147" s="40">
        <f t="shared" si="14"/>
        <v>40</v>
      </c>
      <c r="G147" s="40">
        <f t="shared" si="14"/>
        <v>15.999</v>
      </c>
      <c r="H147" s="77">
        <f t="shared" si="13"/>
        <v>39.9975</v>
      </c>
      <c r="I147" s="40">
        <f t="shared" si="14"/>
        <v>40</v>
      </c>
      <c r="J147" s="40">
        <f t="shared" si="14"/>
        <v>40</v>
      </c>
    </row>
    <row r="148" spans="1:10" s="16" customFormat="1" ht="15.75" outlineLevel="6">
      <c r="A148" s="75" t="s">
        <v>86</v>
      </c>
      <c r="B148" s="68" t="s">
        <v>68</v>
      </c>
      <c r="C148" s="68" t="s">
        <v>326</v>
      </c>
      <c r="D148" s="68" t="s">
        <v>87</v>
      </c>
      <c r="E148" s="76"/>
      <c r="F148" s="69">
        <f t="shared" si="14"/>
        <v>40</v>
      </c>
      <c r="G148" s="69">
        <f t="shared" si="14"/>
        <v>15.999</v>
      </c>
      <c r="H148" s="77">
        <f t="shared" si="13"/>
        <v>39.9975</v>
      </c>
      <c r="I148" s="69">
        <f t="shared" si="14"/>
        <v>40</v>
      </c>
      <c r="J148" s="69">
        <f t="shared" si="14"/>
        <v>40</v>
      </c>
    </row>
    <row r="149" spans="1:10" s="16" customFormat="1" ht="31.5" outlineLevel="6">
      <c r="A149" s="22" t="s">
        <v>88</v>
      </c>
      <c r="B149" s="23" t="s">
        <v>68</v>
      </c>
      <c r="C149" s="23" t="s">
        <v>326</v>
      </c>
      <c r="D149" s="23" t="s">
        <v>89</v>
      </c>
      <c r="E149" s="8"/>
      <c r="F149" s="41">
        <v>40</v>
      </c>
      <c r="G149" s="41">
        <v>15.999</v>
      </c>
      <c r="H149" s="77">
        <f t="shared" si="13"/>
        <v>39.9975</v>
      </c>
      <c r="I149" s="41">
        <v>40</v>
      </c>
      <c r="J149" s="41">
        <v>40</v>
      </c>
    </row>
    <row r="150" spans="1:10" s="16" customFormat="1" ht="15.75" outlineLevel="6">
      <c r="A150" s="24" t="s">
        <v>186</v>
      </c>
      <c r="B150" s="13" t="s">
        <v>68</v>
      </c>
      <c r="C150" s="13" t="s">
        <v>214</v>
      </c>
      <c r="D150" s="13" t="s">
        <v>5</v>
      </c>
      <c r="E150" s="13"/>
      <c r="F150" s="39">
        <f aca="true" t="shared" si="15" ref="F150:J152">F151</f>
        <v>50</v>
      </c>
      <c r="G150" s="39">
        <f t="shared" si="15"/>
        <v>0</v>
      </c>
      <c r="H150" s="77">
        <f t="shared" si="13"/>
        <v>0</v>
      </c>
      <c r="I150" s="39">
        <f t="shared" si="15"/>
        <v>50</v>
      </c>
      <c r="J150" s="39">
        <f t="shared" si="15"/>
        <v>50</v>
      </c>
    </row>
    <row r="151" spans="1:10" s="16" customFormat="1" ht="31.5" outlineLevel="6">
      <c r="A151" s="4" t="s">
        <v>129</v>
      </c>
      <c r="B151" s="5" t="s">
        <v>68</v>
      </c>
      <c r="C151" s="5" t="s">
        <v>327</v>
      </c>
      <c r="D151" s="5" t="s">
        <v>5</v>
      </c>
      <c r="E151" s="5"/>
      <c r="F151" s="40">
        <f t="shared" si="15"/>
        <v>50</v>
      </c>
      <c r="G151" s="40">
        <f t="shared" si="15"/>
        <v>0</v>
      </c>
      <c r="H151" s="77">
        <f t="shared" si="13"/>
        <v>0</v>
      </c>
      <c r="I151" s="40">
        <f t="shared" si="15"/>
        <v>50</v>
      </c>
      <c r="J151" s="40">
        <f t="shared" si="15"/>
        <v>50</v>
      </c>
    </row>
    <row r="152" spans="1:10" s="16" customFormat="1" ht="15.75" outlineLevel="6">
      <c r="A152" s="75" t="s">
        <v>86</v>
      </c>
      <c r="B152" s="68" t="s">
        <v>68</v>
      </c>
      <c r="C152" s="68" t="s">
        <v>327</v>
      </c>
      <c r="D152" s="68" t="s">
        <v>87</v>
      </c>
      <c r="E152" s="68"/>
      <c r="F152" s="69">
        <f t="shared" si="15"/>
        <v>50</v>
      </c>
      <c r="G152" s="69">
        <f t="shared" si="15"/>
        <v>0</v>
      </c>
      <c r="H152" s="77">
        <f t="shared" si="13"/>
        <v>0</v>
      </c>
      <c r="I152" s="69">
        <f t="shared" si="15"/>
        <v>50</v>
      </c>
      <c r="J152" s="69">
        <f t="shared" si="15"/>
        <v>50</v>
      </c>
    </row>
    <row r="153" spans="1:10" s="16" customFormat="1" ht="31.5" outlineLevel="6">
      <c r="A153" s="22" t="s">
        <v>88</v>
      </c>
      <c r="B153" s="23" t="s">
        <v>68</v>
      </c>
      <c r="C153" s="23" t="s">
        <v>327</v>
      </c>
      <c r="D153" s="23" t="s">
        <v>89</v>
      </c>
      <c r="E153" s="23"/>
      <c r="F153" s="41">
        <v>50</v>
      </c>
      <c r="G153" s="41">
        <v>0</v>
      </c>
      <c r="H153" s="77">
        <f t="shared" si="13"/>
        <v>0</v>
      </c>
      <c r="I153" s="41">
        <v>50</v>
      </c>
      <c r="J153" s="41">
        <v>50</v>
      </c>
    </row>
    <row r="154" spans="1:10" s="16" customFormat="1" ht="15.75" outlineLevel="6">
      <c r="A154" s="24" t="s">
        <v>395</v>
      </c>
      <c r="B154" s="13" t="s">
        <v>68</v>
      </c>
      <c r="C154" s="13" t="s">
        <v>394</v>
      </c>
      <c r="D154" s="13" t="s">
        <v>5</v>
      </c>
      <c r="E154" s="13"/>
      <c r="F154" s="39">
        <f aca="true" t="shared" si="16" ref="F154:J156">F155</f>
        <v>620</v>
      </c>
      <c r="G154" s="39">
        <f t="shared" si="16"/>
        <v>76.989</v>
      </c>
      <c r="H154" s="77">
        <f t="shared" si="13"/>
        <v>12.41758064516129</v>
      </c>
      <c r="I154" s="39">
        <f t="shared" si="16"/>
        <v>100</v>
      </c>
      <c r="J154" s="39">
        <f t="shared" si="16"/>
        <v>100</v>
      </c>
    </row>
    <row r="155" spans="1:10" s="16" customFormat="1" ht="31.5" outlineLevel="6">
      <c r="A155" s="4" t="s">
        <v>397</v>
      </c>
      <c r="B155" s="5" t="s">
        <v>68</v>
      </c>
      <c r="C155" s="5" t="s">
        <v>396</v>
      </c>
      <c r="D155" s="5" t="s">
        <v>5</v>
      </c>
      <c r="E155" s="5"/>
      <c r="F155" s="40">
        <f t="shared" si="16"/>
        <v>620</v>
      </c>
      <c r="G155" s="40">
        <f t="shared" si="16"/>
        <v>76.989</v>
      </c>
      <c r="H155" s="77">
        <f t="shared" si="13"/>
        <v>12.41758064516129</v>
      </c>
      <c r="I155" s="40">
        <f t="shared" si="16"/>
        <v>100</v>
      </c>
      <c r="J155" s="40">
        <f t="shared" si="16"/>
        <v>100</v>
      </c>
    </row>
    <row r="156" spans="1:10" s="16" customFormat="1" ht="15.75" outlineLevel="6">
      <c r="A156" s="75" t="s">
        <v>86</v>
      </c>
      <c r="B156" s="68" t="s">
        <v>68</v>
      </c>
      <c r="C156" s="68" t="s">
        <v>396</v>
      </c>
      <c r="D156" s="68" t="s">
        <v>87</v>
      </c>
      <c r="E156" s="68"/>
      <c r="F156" s="69">
        <f t="shared" si="16"/>
        <v>620</v>
      </c>
      <c r="G156" s="69">
        <f t="shared" si="16"/>
        <v>76.989</v>
      </c>
      <c r="H156" s="77">
        <f t="shared" si="13"/>
        <v>12.41758064516129</v>
      </c>
      <c r="I156" s="69">
        <f t="shared" si="16"/>
        <v>100</v>
      </c>
      <c r="J156" s="69">
        <f t="shared" si="16"/>
        <v>100</v>
      </c>
    </row>
    <row r="157" spans="1:10" s="16" customFormat="1" ht="31.5" outlineLevel="6">
      <c r="A157" s="22" t="s">
        <v>88</v>
      </c>
      <c r="B157" s="23" t="s">
        <v>68</v>
      </c>
      <c r="C157" s="23" t="s">
        <v>396</v>
      </c>
      <c r="D157" s="23" t="s">
        <v>89</v>
      </c>
      <c r="E157" s="23"/>
      <c r="F157" s="41">
        <v>620</v>
      </c>
      <c r="G157" s="41">
        <v>76.989</v>
      </c>
      <c r="H157" s="77">
        <f t="shared" si="13"/>
        <v>12.41758064516129</v>
      </c>
      <c r="I157" s="41">
        <v>100</v>
      </c>
      <c r="J157" s="41">
        <v>100</v>
      </c>
    </row>
    <row r="158" spans="1:10" s="16" customFormat="1" ht="31.5" outlineLevel="6">
      <c r="A158" s="24" t="s">
        <v>187</v>
      </c>
      <c r="B158" s="13" t="s">
        <v>68</v>
      </c>
      <c r="C158" s="13" t="s">
        <v>215</v>
      </c>
      <c r="D158" s="13" t="s">
        <v>5</v>
      </c>
      <c r="E158" s="13"/>
      <c r="F158" s="39">
        <f aca="true" t="shared" si="17" ref="F158:J160">F159</f>
        <v>10</v>
      </c>
      <c r="G158" s="39">
        <f t="shared" si="17"/>
        <v>0</v>
      </c>
      <c r="H158" s="77">
        <f t="shared" si="13"/>
        <v>0</v>
      </c>
      <c r="I158" s="39">
        <f t="shared" si="17"/>
        <v>10</v>
      </c>
      <c r="J158" s="39">
        <f t="shared" si="17"/>
        <v>10</v>
      </c>
    </row>
    <row r="159" spans="1:10" s="16" customFormat="1" ht="47.25" outlineLevel="6">
      <c r="A159" s="4" t="s">
        <v>130</v>
      </c>
      <c r="B159" s="5" t="s">
        <v>68</v>
      </c>
      <c r="C159" s="5" t="s">
        <v>328</v>
      </c>
      <c r="D159" s="5" t="s">
        <v>5</v>
      </c>
      <c r="E159" s="5"/>
      <c r="F159" s="40">
        <f t="shared" si="17"/>
        <v>10</v>
      </c>
      <c r="G159" s="40">
        <f t="shared" si="17"/>
        <v>0</v>
      </c>
      <c r="H159" s="77">
        <f t="shared" si="13"/>
        <v>0</v>
      </c>
      <c r="I159" s="40">
        <f t="shared" si="17"/>
        <v>10</v>
      </c>
      <c r="J159" s="40">
        <f t="shared" si="17"/>
        <v>10</v>
      </c>
    </row>
    <row r="160" spans="1:10" s="16" customFormat="1" ht="15.75" outlineLevel="6">
      <c r="A160" s="75" t="s">
        <v>86</v>
      </c>
      <c r="B160" s="68" t="s">
        <v>68</v>
      </c>
      <c r="C160" s="68" t="s">
        <v>328</v>
      </c>
      <c r="D160" s="68" t="s">
        <v>87</v>
      </c>
      <c r="E160" s="68"/>
      <c r="F160" s="69">
        <f t="shared" si="17"/>
        <v>10</v>
      </c>
      <c r="G160" s="69">
        <f t="shared" si="17"/>
        <v>0</v>
      </c>
      <c r="H160" s="77">
        <f t="shared" si="13"/>
        <v>0</v>
      </c>
      <c r="I160" s="69">
        <f t="shared" si="17"/>
        <v>10</v>
      </c>
      <c r="J160" s="69">
        <f t="shared" si="17"/>
        <v>10</v>
      </c>
    </row>
    <row r="161" spans="1:10" s="16" customFormat="1" ht="31.5" outlineLevel="6">
      <c r="A161" s="22" t="s">
        <v>88</v>
      </c>
      <c r="B161" s="23" t="s">
        <v>68</v>
      </c>
      <c r="C161" s="23" t="s">
        <v>328</v>
      </c>
      <c r="D161" s="23" t="s">
        <v>89</v>
      </c>
      <c r="E161" s="23"/>
      <c r="F161" s="41">
        <v>10</v>
      </c>
      <c r="G161" s="41">
        <v>0</v>
      </c>
      <c r="H161" s="77">
        <f t="shared" si="13"/>
        <v>0</v>
      </c>
      <c r="I161" s="41">
        <v>10</v>
      </c>
      <c r="J161" s="41">
        <v>10</v>
      </c>
    </row>
    <row r="162" spans="1:10" s="16" customFormat="1" ht="31.5" outlineLevel="6">
      <c r="A162" s="24" t="s">
        <v>398</v>
      </c>
      <c r="B162" s="13" t="s">
        <v>68</v>
      </c>
      <c r="C162" s="13" t="s">
        <v>399</v>
      </c>
      <c r="D162" s="13" t="s">
        <v>5</v>
      </c>
      <c r="E162" s="13"/>
      <c r="F162" s="39">
        <f aca="true" t="shared" si="18" ref="F162:J163">F163</f>
        <v>10</v>
      </c>
      <c r="G162" s="39">
        <f t="shared" si="18"/>
        <v>0</v>
      </c>
      <c r="H162" s="77">
        <f t="shared" si="13"/>
        <v>0</v>
      </c>
      <c r="I162" s="39">
        <f t="shared" si="18"/>
        <v>10</v>
      </c>
      <c r="J162" s="39">
        <f t="shared" si="18"/>
        <v>10</v>
      </c>
    </row>
    <row r="163" spans="1:10" s="16" customFormat="1" ht="31.5" outlineLevel="6">
      <c r="A163" s="4" t="s">
        <v>401</v>
      </c>
      <c r="B163" s="5" t="s">
        <v>68</v>
      </c>
      <c r="C163" s="5" t="s">
        <v>400</v>
      </c>
      <c r="D163" s="5" t="s">
        <v>263</v>
      </c>
      <c r="E163" s="5"/>
      <c r="F163" s="40">
        <f t="shared" si="18"/>
        <v>10</v>
      </c>
      <c r="G163" s="40">
        <f t="shared" si="18"/>
        <v>0</v>
      </c>
      <c r="H163" s="77">
        <f t="shared" si="13"/>
        <v>0</v>
      </c>
      <c r="I163" s="40">
        <f t="shared" si="18"/>
        <v>10</v>
      </c>
      <c r="J163" s="40">
        <f t="shared" si="18"/>
        <v>10</v>
      </c>
    </row>
    <row r="164" spans="1:10" s="16" customFormat="1" ht="31.5" outlineLevel="6">
      <c r="A164" s="26" t="s">
        <v>452</v>
      </c>
      <c r="B164" s="23" t="s">
        <v>68</v>
      </c>
      <c r="C164" s="23" t="s">
        <v>400</v>
      </c>
      <c r="D164" s="23" t="s">
        <v>451</v>
      </c>
      <c r="E164" s="23"/>
      <c r="F164" s="41">
        <v>10</v>
      </c>
      <c r="G164" s="41">
        <v>0</v>
      </c>
      <c r="H164" s="77">
        <f t="shared" si="13"/>
        <v>0</v>
      </c>
      <c r="I164" s="41">
        <v>10</v>
      </c>
      <c r="J164" s="41">
        <v>10</v>
      </c>
    </row>
    <row r="165" spans="1:10" s="16" customFormat="1" ht="31.5" outlineLevel="6">
      <c r="A165" s="24" t="s">
        <v>284</v>
      </c>
      <c r="B165" s="13" t="s">
        <v>68</v>
      </c>
      <c r="C165" s="13" t="s">
        <v>273</v>
      </c>
      <c r="D165" s="13" t="s">
        <v>5</v>
      </c>
      <c r="E165" s="13"/>
      <c r="F165" s="39">
        <f aca="true" t="shared" si="19" ref="F165:J166">F166</f>
        <v>10</v>
      </c>
      <c r="G165" s="39">
        <f t="shared" si="19"/>
        <v>0</v>
      </c>
      <c r="H165" s="77">
        <f t="shared" si="13"/>
        <v>0</v>
      </c>
      <c r="I165" s="39">
        <f t="shared" si="19"/>
        <v>10</v>
      </c>
      <c r="J165" s="39">
        <f t="shared" si="19"/>
        <v>10</v>
      </c>
    </row>
    <row r="166" spans="1:10" s="16" customFormat="1" ht="15.75" outlineLevel="6">
      <c r="A166" s="4" t="s">
        <v>86</v>
      </c>
      <c r="B166" s="5" t="s">
        <v>68</v>
      </c>
      <c r="C166" s="5" t="s">
        <v>329</v>
      </c>
      <c r="D166" s="5" t="s">
        <v>87</v>
      </c>
      <c r="E166" s="5"/>
      <c r="F166" s="40">
        <f t="shared" si="19"/>
        <v>10</v>
      </c>
      <c r="G166" s="40">
        <f t="shared" si="19"/>
        <v>0</v>
      </c>
      <c r="H166" s="77">
        <f t="shared" si="13"/>
        <v>0</v>
      </c>
      <c r="I166" s="40">
        <f t="shared" si="19"/>
        <v>10</v>
      </c>
      <c r="J166" s="40">
        <f t="shared" si="19"/>
        <v>10</v>
      </c>
    </row>
    <row r="167" spans="1:10" s="16" customFormat="1" ht="31.5" outlineLevel="6">
      <c r="A167" s="26" t="s">
        <v>88</v>
      </c>
      <c r="B167" s="23" t="s">
        <v>68</v>
      </c>
      <c r="C167" s="23" t="s">
        <v>329</v>
      </c>
      <c r="D167" s="23" t="s">
        <v>89</v>
      </c>
      <c r="E167" s="23"/>
      <c r="F167" s="41">
        <v>10</v>
      </c>
      <c r="G167" s="41">
        <v>0</v>
      </c>
      <c r="H167" s="77">
        <f t="shared" si="13"/>
        <v>0</v>
      </c>
      <c r="I167" s="41">
        <v>10</v>
      </c>
      <c r="J167" s="41">
        <v>10</v>
      </c>
    </row>
    <row r="168" spans="1:10" s="16" customFormat="1" ht="31.5" outlineLevel="6">
      <c r="A168" s="24" t="s">
        <v>285</v>
      </c>
      <c r="B168" s="13" t="s">
        <v>68</v>
      </c>
      <c r="C168" s="13" t="s">
        <v>274</v>
      </c>
      <c r="D168" s="13" t="s">
        <v>5</v>
      </c>
      <c r="E168" s="13"/>
      <c r="F168" s="39">
        <f>F169+F174+F172</f>
        <v>18810</v>
      </c>
      <c r="G168" s="39">
        <f>G169+G174+G172</f>
        <v>34.366</v>
      </c>
      <c r="H168" s="77">
        <f t="shared" si="13"/>
        <v>0.18270069112174375</v>
      </c>
      <c r="I168" s="39">
        <f>I169+I174+I172</f>
        <v>2753.5</v>
      </c>
      <c r="J168" s="39">
        <f>J169+J174+J172</f>
        <v>2830</v>
      </c>
    </row>
    <row r="169" spans="1:10" s="16" customFormat="1" ht="15.75" outlineLevel="6">
      <c r="A169" s="4" t="s">
        <v>86</v>
      </c>
      <c r="B169" s="5" t="s">
        <v>68</v>
      </c>
      <c r="C169" s="5" t="s">
        <v>330</v>
      </c>
      <c r="D169" s="5" t="s">
        <v>87</v>
      </c>
      <c r="E169" s="5"/>
      <c r="F169" s="40">
        <f>F170+F171</f>
        <v>16302.45</v>
      </c>
      <c r="G169" s="40">
        <f>G170+G171</f>
        <v>29.666</v>
      </c>
      <c r="H169" s="77">
        <f t="shared" si="13"/>
        <v>0.18197264828292678</v>
      </c>
      <c r="I169" s="40">
        <f>I170+I171</f>
        <v>828</v>
      </c>
      <c r="J169" s="40">
        <f>J170+J171</f>
        <v>828</v>
      </c>
    </row>
    <row r="170" spans="1:10" s="16" customFormat="1" ht="31.5" outlineLevel="6">
      <c r="A170" s="22" t="s">
        <v>260</v>
      </c>
      <c r="B170" s="23" t="s">
        <v>68</v>
      </c>
      <c r="C170" s="23" t="s">
        <v>330</v>
      </c>
      <c r="D170" s="23" t="s">
        <v>261</v>
      </c>
      <c r="E170" s="23"/>
      <c r="F170" s="41">
        <v>30</v>
      </c>
      <c r="G170" s="41">
        <v>29.666</v>
      </c>
      <c r="H170" s="77">
        <f t="shared" si="13"/>
        <v>98.88666666666667</v>
      </c>
      <c r="I170" s="41">
        <v>0</v>
      </c>
      <c r="J170" s="41">
        <v>0</v>
      </c>
    </row>
    <row r="171" spans="1:10" s="16" customFormat="1" ht="31.5" outlineLevel="6">
      <c r="A171" s="26" t="s">
        <v>88</v>
      </c>
      <c r="B171" s="23" t="s">
        <v>68</v>
      </c>
      <c r="C171" s="23" t="s">
        <v>330</v>
      </c>
      <c r="D171" s="23" t="s">
        <v>89</v>
      </c>
      <c r="E171" s="23"/>
      <c r="F171" s="41">
        <v>16272.45</v>
      </c>
      <c r="G171" s="41">
        <v>0</v>
      </c>
      <c r="H171" s="77">
        <f t="shared" si="13"/>
        <v>0</v>
      </c>
      <c r="I171" s="41">
        <v>828</v>
      </c>
      <c r="J171" s="41">
        <v>828</v>
      </c>
    </row>
    <row r="172" spans="1:10" s="16" customFormat="1" ht="47.25" outlineLevel="6">
      <c r="A172" s="4" t="s">
        <v>270</v>
      </c>
      <c r="B172" s="5" t="s">
        <v>68</v>
      </c>
      <c r="C172" s="5" t="s">
        <v>330</v>
      </c>
      <c r="D172" s="5" t="s">
        <v>278</v>
      </c>
      <c r="E172" s="5"/>
      <c r="F172" s="40">
        <f>F173</f>
        <v>2500</v>
      </c>
      <c r="G172" s="40">
        <f>G173</f>
        <v>0</v>
      </c>
      <c r="H172" s="77">
        <f t="shared" si="13"/>
        <v>0</v>
      </c>
      <c r="I172" s="40">
        <f>I173</f>
        <v>1923.5</v>
      </c>
      <c r="J172" s="40">
        <f>J173</f>
        <v>2000</v>
      </c>
    </row>
    <row r="173" spans="1:10" s="16" customFormat="1" ht="47.25" outlineLevel="6">
      <c r="A173" s="52" t="s">
        <v>316</v>
      </c>
      <c r="B173" s="23" t="s">
        <v>68</v>
      </c>
      <c r="C173" s="23" t="s">
        <v>330</v>
      </c>
      <c r="D173" s="23" t="s">
        <v>315</v>
      </c>
      <c r="E173" s="45"/>
      <c r="F173" s="46">
        <v>2500</v>
      </c>
      <c r="G173" s="46">
        <v>0</v>
      </c>
      <c r="H173" s="77">
        <f t="shared" si="13"/>
        <v>0</v>
      </c>
      <c r="I173" s="46">
        <v>1923.5</v>
      </c>
      <c r="J173" s="46">
        <v>2000</v>
      </c>
    </row>
    <row r="174" spans="1:10" s="16" customFormat="1" ht="15.75" outlineLevel="6">
      <c r="A174" s="4" t="s">
        <v>90</v>
      </c>
      <c r="B174" s="5" t="s">
        <v>68</v>
      </c>
      <c r="C174" s="5" t="s">
        <v>330</v>
      </c>
      <c r="D174" s="5" t="s">
        <v>91</v>
      </c>
      <c r="E174" s="5"/>
      <c r="F174" s="40">
        <f>F175</f>
        <v>7.55</v>
      </c>
      <c r="G174" s="40">
        <f>G175</f>
        <v>4.7</v>
      </c>
      <c r="H174" s="77">
        <f t="shared" si="13"/>
        <v>62.25165562913908</v>
      </c>
      <c r="I174" s="40">
        <f>I175</f>
        <v>2</v>
      </c>
      <c r="J174" s="40">
        <f>J175</f>
        <v>2</v>
      </c>
    </row>
    <row r="175" spans="1:10" s="16" customFormat="1" ht="15.75" outlineLevel="6">
      <c r="A175" s="22" t="s">
        <v>93</v>
      </c>
      <c r="B175" s="23" t="s">
        <v>68</v>
      </c>
      <c r="C175" s="23" t="s">
        <v>330</v>
      </c>
      <c r="D175" s="23" t="s">
        <v>95</v>
      </c>
      <c r="E175" s="23"/>
      <c r="F175" s="41">
        <v>7.55</v>
      </c>
      <c r="G175" s="41">
        <v>4.7</v>
      </c>
      <c r="H175" s="77">
        <f t="shared" si="13"/>
        <v>62.25165562913908</v>
      </c>
      <c r="I175" s="41">
        <v>2</v>
      </c>
      <c r="J175" s="41">
        <v>2</v>
      </c>
    </row>
    <row r="176" spans="1:10" s="16" customFormat="1" ht="32.25" customHeight="1" outlineLevel="6">
      <c r="A176" s="11" t="s">
        <v>56</v>
      </c>
      <c r="B176" s="12" t="s">
        <v>55</v>
      </c>
      <c r="C176" s="12" t="s">
        <v>211</v>
      </c>
      <c r="D176" s="12" t="s">
        <v>5</v>
      </c>
      <c r="E176" s="12"/>
      <c r="F176" s="37">
        <f aca="true" t="shared" si="20" ref="F176:J181">F177</f>
        <v>560</v>
      </c>
      <c r="G176" s="37">
        <f t="shared" si="20"/>
        <v>0</v>
      </c>
      <c r="H176" s="77">
        <f t="shared" si="13"/>
        <v>0</v>
      </c>
      <c r="I176" s="37">
        <f t="shared" si="20"/>
        <v>360</v>
      </c>
      <c r="J176" s="37">
        <f t="shared" si="20"/>
        <v>260</v>
      </c>
    </row>
    <row r="177" spans="1:10" s="16" customFormat="1" ht="48" customHeight="1" outlineLevel="3">
      <c r="A177" s="6" t="s">
        <v>32</v>
      </c>
      <c r="B177" s="7" t="s">
        <v>10</v>
      </c>
      <c r="C177" s="7" t="s">
        <v>211</v>
      </c>
      <c r="D177" s="7" t="s">
        <v>5</v>
      </c>
      <c r="E177" s="7"/>
      <c r="F177" s="38">
        <f t="shared" si="20"/>
        <v>560</v>
      </c>
      <c r="G177" s="38">
        <f t="shared" si="20"/>
        <v>0</v>
      </c>
      <c r="H177" s="77">
        <f t="shared" si="13"/>
        <v>0</v>
      </c>
      <c r="I177" s="38">
        <f t="shared" si="20"/>
        <v>360</v>
      </c>
      <c r="J177" s="38">
        <f t="shared" si="20"/>
        <v>260</v>
      </c>
    </row>
    <row r="178" spans="1:10" s="16" customFormat="1" ht="34.5" customHeight="1" outlineLevel="3">
      <c r="A178" s="14" t="s">
        <v>120</v>
      </c>
      <c r="B178" s="7" t="s">
        <v>10</v>
      </c>
      <c r="C178" s="7" t="s">
        <v>212</v>
      </c>
      <c r="D178" s="7" t="s">
        <v>5</v>
      </c>
      <c r="E178" s="7"/>
      <c r="F178" s="38">
        <f t="shared" si="20"/>
        <v>560</v>
      </c>
      <c r="G178" s="38">
        <f t="shared" si="20"/>
        <v>0</v>
      </c>
      <c r="H178" s="77">
        <f t="shared" si="13"/>
        <v>0</v>
      </c>
      <c r="I178" s="38">
        <f t="shared" si="20"/>
        <v>360</v>
      </c>
      <c r="J178" s="38">
        <f t="shared" si="20"/>
        <v>260</v>
      </c>
    </row>
    <row r="179" spans="1:10" s="16" customFormat="1" ht="30.75" customHeight="1" outlineLevel="3">
      <c r="A179" s="14" t="s">
        <v>122</v>
      </c>
      <c r="B179" s="7" t="s">
        <v>10</v>
      </c>
      <c r="C179" s="7" t="s">
        <v>319</v>
      </c>
      <c r="D179" s="7" t="s">
        <v>5</v>
      </c>
      <c r="E179" s="7"/>
      <c r="F179" s="38">
        <f t="shared" si="20"/>
        <v>560</v>
      </c>
      <c r="G179" s="38">
        <f t="shared" si="20"/>
        <v>0</v>
      </c>
      <c r="H179" s="77">
        <f t="shared" si="13"/>
        <v>0</v>
      </c>
      <c r="I179" s="38">
        <f t="shared" si="20"/>
        <v>360</v>
      </c>
      <c r="J179" s="38">
        <f t="shared" si="20"/>
        <v>260</v>
      </c>
    </row>
    <row r="180" spans="1:10" s="16" customFormat="1" ht="32.25" customHeight="1" outlineLevel="4">
      <c r="A180" s="24" t="s">
        <v>131</v>
      </c>
      <c r="B180" s="13" t="s">
        <v>10</v>
      </c>
      <c r="C180" s="13" t="s">
        <v>337</v>
      </c>
      <c r="D180" s="13" t="s">
        <v>5</v>
      </c>
      <c r="E180" s="13"/>
      <c r="F180" s="39">
        <f t="shared" si="20"/>
        <v>560</v>
      </c>
      <c r="G180" s="39">
        <f t="shared" si="20"/>
        <v>0</v>
      </c>
      <c r="H180" s="77">
        <f t="shared" si="13"/>
        <v>0</v>
      </c>
      <c r="I180" s="39">
        <f t="shared" si="20"/>
        <v>360</v>
      </c>
      <c r="J180" s="39">
        <f t="shared" si="20"/>
        <v>260</v>
      </c>
    </row>
    <row r="181" spans="1:10" s="16" customFormat="1" ht="15.75" outlineLevel="5">
      <c r="A181" s="4" t="s">
        <v>86</v>
      </c>
      <c r="B181" s="5" t="s">
        <v>10</v>
      </c>
      <c r="C181" s="5" t="s">
        <v>337</v>
      </c>
      <c r="D181" s="5" t="s">
        <v>87</v>
      </c>
      <c r="E181" s="5"/>
      <c r="F181" s="40">
        <f t="shared" si="20"/>
        <v>560</v>
      </c>
      <c r="G181" s="40">
        <f t="shared" si="20"/>
        <v>0</v>
      </c>
      <c r="H181" s="77">
        <f t="shared" si="13"/>
        <v>0</v>
      </c>
      <c r="I181" s="40">
        <f t="shared" si="20"/>
        <v>360</v>
      </c>
      <c r="J181" s="40">
        <f t="shared" si="20"/>
        <v>260</v>
      </c>
    </row>
    <row r="182" spans="1:10" s="16" customFormat="1" ht="31.5" outlineLevel="5">
      <c r="A182" s="22" t="s">
        <v>88</v>
      </c>
      <c r="B182" s="23" t="s">
        <v>10</v>
      </c>
      <c r="C182" s="23" t="s">
        <v>337</v>
      </c>
      <c r="D182" s="23" t="s">
        <v>89</v>
      </c>
      <c r="E182" s="23"/>
      <c r="F182" s="41">
        <v>560</v>
      </c>
      <c r="G182" s="41">
        <v>0</v>
      </c>
      <c r="H182" s="77">
        <f t="shared" si="13"/>
        <v>0</v>
      </c>
      <c r="I182" s="41">
        <v>360</v>
      </c>
      <c r="J182" s="41">
        <v>260</v>
      </c>
    </row>
    <row r="183" spans="1:10" s="16" customFormat="1" ht="18.75" outlineLevel="6">
      <c r="A183" s="11" t="s">
        <v>54</v>
      </c>
      <c r="B183" s="12" t="s">
        <v>53</v>
      </c>
      <c r="C183" s="12" t="s">
        <v>211</v>
      </c>
      <c r="D183" s="12" t="s">
        <v>5</v>
      </c>
      <c r="E183" s="12"/>
      <c r="F183" s="37">
        <f>F200+F223+F184+F190</f>
        <v>39999.39245</v>
      </c>
      <c r="G183" s="37">
        <f>G200+G223+G184+G190</f>
        <v>3276.13</v>
      </c>
      <c r="H183" s="77">
        <f t="shared" si="13"/>
        <v>8.190449402688365</v>
      </c>
      <c r="I183" s="37">
        <f>I200+I223+I184+I190</f>
        <v>21964.39245</v>
      </c>
      <c r="J183" s="37">
        <f>J200+J223+J184+J190</f>
        <v>22064.39245</v>
      </c>
    </row>
    <row r="184" spans="1:10" s="16" customFormat="1" ht="15.75" outlineLevel="6">
      <c r="A184" s="30" t="s">
        <v>176</v>
      </c>
      <c r="B184" s="7" t="s">
        <v>178</v>
      </c>
      <c r="C184" s="7" t="s">
        <v>211</v>
      </c>
      <c r="D184" s="7" t="s">
        <v>5</v>
      </c>
      <c r="E184" s="7"/>
      <c r="F184" s="38">
        <f aca="true" t="shared" si="21" ref="F184:J188">F185</f>
        <v>426.00537</v>
      </c>
      <c r="G184" s="38">
        <f t="shared" si="21"/>
        <v>0</v>
      </c>
      <c r="H184" s="77">
        <f t="shared" si="13"/>
        <v>0</v>
      </c>
      <c r="I184" s="38">
        <f t="shared" si="21"/>
        <v>426.00537</v>
      </c>
      <c r="J184" s="38">
        <f t="shared" si="21"/>
        <v>426.00537</v>
      </c>
    </row>
    <row r="185" spans="1:10" s="16" customFormat="1" ht="31.5" outlineLevel="6">
      <c r="A185" s="14" t="s">
        <v>120</v>
      </c>
      <c r="B185" s="7" t="s">
        <v>178</v>
      </c>
      <c r="C185" s="7" t="s">
        <v>212</v>
      </c>
      <c r="D185" s="7" t="s">
        <v>5</v>
      </c>
      <c r="E185" s="7"/>
      <c r="F185" s="38">
        <f t="shared" si="21"/>
        <v>426.00537</v>
      </c>
      <c r="G185" s="38">
        <f t="shared" si="21"/>
        <v>0</v>
      </c>
      <c r="H185" s="77">
        <f t="shared" si="13"/>
        <v>0</v>
      </c>
      <c r="I185" s="38">
        <f t="shared" si="21"/>
        <v>426.00537</v>
      </c>
      <c r="J185" s="38">
        <f t="shared" si="21"/>
        <v>426.00537</v>
      </c>
    </row>
    <row r="186" spans="1:10" s="16" customFormat="1" ht="31.5" outlineLevel="6">
      <c r="A186" s="14" t="s">
        <v>122</v>
      </c>
      <c r="B186" s="7" t="s">
        <v>178</v>
      </c>
      <c r="C186" s="7" t="s">
        <v>319</v>
      </c>
      <c r="D186" s="7" t="s">
        <v>5</v>
      </c>
      <c r="E186" s="7"/>
      <c r="F186" s="38">
        <f t="shared" si="21"/>
        <v>426.00537</v>
      </c>
      <c r="G186" s="38">
        <f t="shared" si="21"/>
        <v>0</v>
      </c>
      <c r="H186" s="77">
        <f t="shared" si="13"/>
        <v>0</v>
      </c>
      <c r="I186" s="38">
        <f t="shared" si="21"/>
        <v>426.00537</v>
      </c>
      <c r="J186" s="38">
        <f t="shared" si="21"/>
        <v>426.00537</v>
      </c>
    </row>
    <row r="187" spans="1:10" s="16" customFormat="1" ht="47.25" outlineLevel="6">
      <c r="A187" s="29" t="s">
        <v>177</v>
      </c>
      <c r="B187" s="13" t="s">
        <v>178</v>
      </c>
      <c r="C187" s="13" t="s">
        <v>338</v>
      </c>
      <c r="D187" s="13" t="s">
        <v>5</v>
      </c>
      <c r="E187" s="13"/>
      <c r="F187" s="39">
        <f t="shared" si="21"/>
        <v>426.00537</v>
      </c>
      <c r="G187" s="39">
        <f t="shared" si="21"/>
        <v>0</v>
      </c>
      <c r="H187" s="77">
        <f t="shared" si="13"/>
        <v>0</v>
      </c>
      <c r="I187" s="39">
        <f t="shared" si="21"/>
        <v>426.00537</v>
      </c>
      <c r="J187" s="39">
        <f t="shared" si="21"/>
        <v>426.00537</v>
      </c>
    </row>
    <row r="188" spans="1:10" s="16" customFormat="1" ht="15.75" outlineLevel="6">
      <c r="A188" s="4" t="s">
        <v>86</v>
      </c>
      <c r="B188" s="5" t="s">
        <v>178</v>
      </c>
      <c r="C188" s="5" t="s">
        <v>338</v>
      </c>
      <c r="D188" s="5" t="s">
        <v>87</v>
      </c>
      <c r="E188" s="5"/>
      <c r="F188" s="40">
        <f t="shared" si="21"/>
        <v>426.00537</v>
      </c>
      <c r="G188" s="40">
        <f t="shared" si="21"/>
        <v>0</v>
      </c>
      <c r="H188" s="77">
        <f t="shared" si="13"/>
        <v>0</v>
      </c>
      <c r="I188" s="40">
        <f t="shared" si="21"/>
        <v>426.00537</v>
      </c>
      <c r="J188" s="40">
        <f t="shared" si="21"/>
        <v>426.00537</v>
      </c>
    </row>
    <row r="189" spans="1:10" s="16" customFormat="1" ht="31.5" outlineLevel="6">
      <c r="A189" s="22" t="s">
        <v>88</v>
      </c>
      <c r="B189" s="23" t="s">
        <v>178</v>
      </c>
      <c r="C189" s="23" t="s">
        <v>338</v>
      </c>
      <c r="D189" s="23" t="s">
        <v>89</v>
      </c>
      <c r="E189" s="23"/>
      <c r="F189" s="41">
        <v>426.00537</v>
      </c>
      <c r="G189" s="41">
        <v>0</v>
      </c>
      <c r="H189" s="77">
        <f t="shared" si="13"/>
        <v>0</v>
      </c>
      <c r="I189" s="41">
        <v>426.00537</v>
      </c>
      <c r="J189" s="41">
        <v>426.00537</v>
      </c>
    </row>
    <row r="190" spans="1:10" s="16" customFormat="1" ht="15.75" outlineLevel="6">
      <c r="A190" s="14" t="s">
        <v>290</v>
      </c>
      <c r="B190" s="7" t="s">
        <v>289</v>
      </c>
      <c r="C190" s="7" t="s">
        <v>211</v>
      </c>
      <c r="D190" s="7" t="s">
        <v>5</v>
      </c>
      <c r="E190" s="7"/>
      <c r="F190" s="38">
        <f>F191+F195</f>
        <v>3603.38708</v>
      </c>
      <c r="G190" s="38">
        <f>G191+G195</f>
        <v>361.13</v>
      </c>
      <c r="H190" s="77">
        <f t="shared" si="13"/>
        <v>10.021959672453509</v>
      </c>
      <c r="I190" s="38">
        <f>I191+I195</f>
        <v>2003.38708</v>
      </c>
      <c r="J190" s="38">
        <f>J191+J195</f>
        <v>2003.38708</v>
      </c>
    </row>
    <row r="191" spans="1:10" s="16" customFormat="1" ht="31.5" outlineLevel="6">
      <c r="A191" s="14" t="s">
        <v>120</v>
      </c>
      <c r="B191" s="7" t="s">
        <v>289</v>
      </c>
      <c r="C191" s="7" t="s">
        <v>319</v>
      </c>
      <c r="D191" s="7" t="s">
        <v>5</v>
      </c>
      <c r="E191" s="7"/>
      <c r="F191" s="38">
        <f aca="true" t="shared" si="22" ref="F191:J193">F192</f>
        <v>3.38708</v>
      </c>
      <c r="G191" s="38">
        <f t="shared" si="22"/>
        <v>0</v>
      </c>
      <c r="H191" s="77">
        <f t="shared" si="13"/>
        <v>0</v>
      </c>
      <c r="I191" s="38">
        <f t="shared" si="22"/>
        <v>3.38708</v>
      </c>
      <c r="J191" s="38">
        <f t="shared" si="22"/>
        <v>3.38708</v>
      </c>
    </row>
    <row r="192" spans="1:10" s="16" customFormat="1" ht="62.25" customHeight="1" outlineLevel="6">
      <c r="A192" s="24" t="s">
        <v>291</v>
      </c>
      <c r="B192" s="13" t="s">
        <v>289</v>
      </c>
      <c r="C192" s="13" t="s">
        <v>339</v>
      </c>
      <c r="D192" s="13" t="s">
        <v>5</v>
      </c>
      <c r="E192" s="13"/>
      <c r="F192" s="39">
        <f t="shared" si="22"/>
        <v>3.38708</v>
      </c>
      <c r="G192" s="39">
        <f t="shared" si="22"/>
        <v>0</v>
      </c>
      <c r="H192" s="77">
        <f t="shared" si="13"/>
        <v>0</v>
      </c>
      <c r="I192" s="39">
        <f t="shared" si="22"/>
        <v>3.38708</v>
      </c>
      <c r="J192" s="39">
        <f t="shared" si="22"/>
        <v>3.38708</v>
      </c>
    </row>
    <row r="193" spans="1:10" s="16" customFormat="1" ht="15.75" outlineLevel="6">
      <c r="A193" s="4" t="s">
        <v>86</v>
      </c>
      <c r="B193" s="5" t="s">
        <v>289</v>
      </c>
      <c r="C193" s="5" t="s">
        <v>339</v>
      </c>
      <c r="D193" s="5" t="s">
        <v>87</v>
      </c>
      <c r="E193" s="5"/>
      <c r="F193" s="40">
        <f t="shared" si="22"/>
        <v>3.38708</v>
      </c>
      <c r="G193" s="40">
        <f t="shared" si="22"/>
        <v>0</v>
      </c>
      <c r="H193" s="77">
        <f t="shared" si="13"/>
        <v>0</v>
      </c>
      <c r="I193" s="40">
        <f t="shared" si="22"/>
        <v>3.38708</v>
      </c>
      <c r="J193" s="40">
        <f t="shared" si="22"/>
        <v>3.38708</v>
      </c>
    </row>
    <row r="194" spans="1:10" s="16" customFormat="1" ht="31.5" outlineLevel="6">
      <c r="A194" s="22" t="s">
        <v>88</v>
      </c>
      <c r="B194" s="23" t="s">
        <v>289</v>
      </c>
      <c r="C194" s="23" t="s">
        <v>339</v>
      </c>
      <c r="D194" s="23" t="s">
        <v>89</v>
      </c>
      <c r="E194" s="23"/>
      <c r="F194" s="41">
        <v>3.38708</v>
      </c>
      <c r="G194" s="41">
        <v>0</v>
      </c>
      <c r="H194" s="77">
        <f t="shared" si="13"/>
        <v>0</v>
      </c>
      <c r="I194" s="41">
        <v>3.38708</v>
      </c>
      <c r="J194" s="41">
        <v>3.38708</v>
      </c>
    </row>
    <row r="195" spans="1:10" s="16" customFormat="1" ht="15.75" outlineLevel="5">
      <c r="A195" s="9" t="s">
        <v>128</v>
      </c>
      <c r="B195" s="7" t="s">
        <v>289</v>
      </c>
      <c r="C195" s="7" t="s">
        <v>211</v>
      </c>
      <c r="D195" s="7" t="s">
        <v>5</v>
      </c>
      <c r="E195" s="7"/>
      <c r="F195" s="38">
        <f aca="true" t="shared" si="23" ref="F195:J198">F196</f>
        <v>3600</v>
      </c>
      <c r="G195" s="38">
        <f t="shared" si="23"/>
        <v>361.13</v>
      </c>
      <c r="H195" s="77">
        <f t="shared" si="13"/>
        <v>10.031388888888888</v>
      </c>
      <c r="I195" s="38">
        <f t="shared" si="23"/>
        <v>2000</v>
      </c>
      <c r="J195" s="38">
        <f t="shared" si="23"/>
        <v>2000</v>
      </c>
    </row>
    <row r="196" spans="1:10" s="16" customFormat="1" ht="33" customHeight="1" outlineLevel="5">
      <c r="A196" s="24" t="s">
        <v>402</v>
      </c>
      <c r="B196" s="13" t="s">
        <v>289</v>
      </c>
      <c r="C196" s="13" t="s">
        <v>382</v>
      </c>
      <c r="D196" s="13" t="s">
        <v>5</v>
      </c>
      <c r="E196" s="13"/>
      <c r="F196" s="39">
        <f t="shared" si="23"/>
        <v>3600</v>
      </c>
      <c r="G196" s="39">
        <f t="shared" si="23"/>
        <v>361.13</v>
      </c>
      <c r="H196" s="77">
        <f t="shared" si="13"/>
        <v>10.031388888888888</v>
      </c>
      <c r="I196" s="39">
        <f t="shared" si="23"/>
        <v>2000</v>
      </c>
      <c r="J196" s="39">
        <f t="shared" si="23"/>
        <v>2000</v>
      </c>
    </row>
    <row r="197" spans="1:10" s="16" customFormat="1" ht="33" customHeight="1" outlineLevel="5">
      <c r="A197" s="4" t="s">
        <v>409</v>
      </c>
      <c r="B197" s="5" t="s">
        <v>289</v>
      </c>
      <c r="C197" s="5" t="s">
        <v>383</v>
      </c>
      <c r="D197" s="5" t="s">
        <v>5</v>
      </c>
      <c r="E197" s="5"/>
      <c r="F197" s="40">
        <f t="shared" si="23"/>
        <v>3600</v>
      </c>
      <c r="G197" s="40">
        <f t="shared" si="23"/>
        <v>361.13</v>
      </c>
      <c r="H197" s="77">
        <f t="shared" si="13"/>
        <v>10.031388888888888</v>
      </c>
      <c r="I197" s="40">
        <f t="shared" si="23"/>
        <v>2000</v>
      </c>
      <c r="J197" s="40">
        <f t="shared" si="23"/>
        <v>2000</v>
      </c>
    </row>
    <row r="198" spans="1:10" s="16" customFormat="1" ht="47.25" outlineLevel="5">
      <c r="A198" s="75" t="s">
        <v>303</v>
      </c>
      <c r="B198" s="68" t="s">
        <v>289</v>
      </c>
      <c r="C198" s="68" t="s">
        <v>383</v>
      </c>
      <c r="D198" s="68" t="s">
        <v>301</v>
      </c>
      <c r="E198" s="68"/>
      <c r="F198" s="69">
        <f t="shared" si="23"/>
        <v>3600</v>
      </c>
      <c r="G198" s="69">
        <f t="shared" si="23"/>
        <v>361.13</v>
      </c>
      <c r="H198" s="77">
        <f t="shared" si="13"/>
        <v>10.031388888888888</v>
      </c>
      <c r="I198" s="69">
        <f t="shared" si="23"/>
        <v>2000</v>
      </c>
      <c r="J198" s="69">
        <f t="shared" si="23"/>
        <v>2000</v>
      </c>
    </row>
    <row r="199" spans="1:10" s="16" customFormat="1" ht="63" outlineLevel="5">
      <c r="A199" s="22" t="s">
        <v>304</v>
      </c>
      <c r="B199" s="23" t="s">
        <v>289</v>
      </c>
      <c r="C199" s="23" t="s">
        <v>383</v>
      </c>
      <c r="D199" s="23" t="s">
        <v>302</v>
      </c>
      <c r="E199" s="23"/>
      <c r="F199" s="41">
        <v>3600</v>
      </c>
      <c r="G199" s="41">
        <v>361.13</v>
      </c>
      <c r="H199" s="77">
        <f t="shared" si="13"/>
        <v>10.031388888888888</v>
      </c>
      <c r="I199" s="41">
        <v>2000</v>
      </c>
      <c r="J199" s="41">
        <v>2000</v>
      </c>
    </row>
    <row r="200" spans="1:10" s="16" customFormat="1" ht="15.75" outlineLevel="6">
      <c r="A200" s="14" t="s">
        <v>60</v>
      </c>
      <c r="B200" s="7" t="s">
        <v>59</v>
      </c>
      <c r="C200" s="7" t="s">
        <v>211</v>
      </c>
      <c r="D200" s="7" t="s">
        <v>5</v>
      </c>
      <c r="E200" s="7"/>
      <c r="F200" s="38">
        <f>F205+F201</f>
        <v>32585</v>
      </c>
      <c r="G200" s="38">
        <f>G205+G201</f>
        <v>2915</v>
      </c>
      <c r="H200" s="77">
        <f t="shared" si="13"/>
        <v>8.945833972686819</v>
      </c>
      <c r="I200" s="38">
        <f>I205+I201</f>
        <v>17485</v>
      </c>
      <c r="J200" s="38">
        <f>J205+J201</f>
        <v>17585</v>
      </c>
    </row>
    <row r="201" spans="1:10" s="16" customFormat="1" ht="31.5" outlineLevel="6">
      <c r="A201" s="6" t="s">
        <v>286</v>
      </c>
      <c r="B201" s="7" t="s">
        <v>59</v>
      </c>
      <c r="C201" s="7" t="s">
        <v>218</v>
      </c>
      <c r="D201" s="7" t="s">
        <v>5</v>
      </c>
      <c r="E201" s="7"/>
      <c r="F201" s="38">
        <f>F202</f>
        <v>0</v>
      </c>
      <c r="G201" s="38">
        <f>G202</f>
        <v>0</v>
      </c>
      <c r="H201" s="77">
        <v>0</v>
      </c>
      <c r="I201" s="38">
        <f>I202</f>
        <v>600</v>
      </c>
      <c r="J201" s="38">
        <f>J202</f>
        <v>600</v>
      </c>
    </row>
    <row r="202" spans="1:10" s="16" customFormat="1" ht="110.25" outlineLevel="6">
      <c r="A202" s="24" t="s">
        <v>449</v>
      </c>
      <c r="B202" s="13" t="s">
        <v>59</v>
      </c>
      <c r="C202" s="13" t="s">
        <v>450</v>
      </c>
      <c r="D202" s="13" t="s">
        <v>5</v>
      </c>
      <c r="E202" s="13"/>
      <c r="F202" s="39">
        <f>F203</f>
        <v>0</v>
      </c>
      <c r="G202" s="39">
        <f>G203</f>
        <v>0</v>
      </c>
      <c r="H202" s="77">
        <v>0</v>
      </c>
      <c r="I202" s="39">
        <f aca="true" t="shared" si="24" ref="F202:J203">I203</f>
        <v>600</v>
      </c>
      <c r="J202" s="39">
        <f t="shared" si="24"/>
        <v>600</v>
      </c>
    </row>
    <row r="203" spans="1:10" s="16" customFormat="1" ht="47.25" outlineLevel="6">
      <c r="A203" s="4" t="s">
        <v>270</v>
      </c>
      <c r="B203" s="5" t="s">
        <v>59</v>
      </c>
      <c r="C203" s="5" t="s">
        <v>450</v>
      </c>
      <c r="D203" s="5" t="s">
        <v>278</v>
      </c>
      <c r="E203" s="5"/>
      <c r="F203" s="40">
        <f t="shared" si="24"/>
        <v>0</v>
      </c>
      <c r="G203" s="40">
        <f t="shared" si="24"/>
        <v>0</v>
      </c>
      <c r="H203" s="77">
        <v>0</v>
      </c>
      <c r="I203" s="40">
        <f t="shared" si="24"/>
        <v>600</v>
      </c>
      <c r="J203" s="40">
        <f t="shared" si="24"/>
        <v>600</v>
      </c>
    </row>
    <row r="204" spans="1:10" s="16" customFormat="1" ht="47.25" outlineLevel="6">
      <c r="A204" s="22" t="s">
        <v>270</v>
      </c>
      <c r="B204" s="23" t="s">
        <v>59</v>
      </c>
      <c r="C204" s="23" t="s">
        <v>450</v>
      </c>
      <c r="D204" s="23" t="s">
        <v>267</v>
      </c>
      <c r="E204" s="23"/>
      <c r="F204" s="41">
        <v>0</v>
      </c>
      <c r="G204" s="41">
        <v>0</v>
      </c>
      <c r="H204" s="77">
        <v>0</v>
      </c>
      <c r="I204" s="41">
        <v>600</v>
      </c>
      <c r="J204" s="41">
        <v>600</v>
      </c>
    </row>
    <row r="205" spans="1:10" s="16" customFormat="1" ht="31.5" outlineLevel="6">
      <c r="A205" s="6" t="s">
        <v>188</v>
      </c>
      <c r="B205" s="7" t="s">
        <v>59</v>
      </c>
      <c r="C205" s="7" t="s">
        <v>216</v>
      </c>
      <c r="D205" s="7" t="s">
        <v>5</v>
      </c>
      <c r="E205" s="7"/>
      <c r="F205" s="38">
        <f>F206+F209+F212+F220+F217+F214</f>
        <v>32585</v>
      </c>
      <c r="G205" s="38">
        <f>G206+G209+G212+G220+G217+G214</f>
        <v>2915</v>
      </c>
      <c r="H205" s="77">
        <f aca="true" t="shared" si="25" ref="H205:H265">G205/F205*100</f>
        <v>8.945833972686819</v>
      </c>
      <c r="I205" s="38">
        <f>I206+I209+I212+I220+I217+I214</f>
        <v>16885</v>
      </c>
      <c r="J205" s="38">
        <f>J206+J209+J212+J220+J217+J214</f>
        <v>16985</v>
      </c>
    </row>
    <row r="206" spans="1:10" s="16" customFormat="1" ht="51.75" customHeight="1" outlineLevel="6">
      <c r="A206" s="24" t="s">
        <v>132</v>
      </c>
      <c r="B206" s="13" t="s">
        <v>59</v>
      </c>
      <c r="C206" s="13" t="s">
        <v>340</v>
      </c>
      <c r="D206" s="13" t="s">
        <v>5</v>
      </c>
      <c r="E206" s="13"/>
      <c r="F206" s="39">
        <f aca="true" t="shared" si="26" ref="F206:J207">F207</f>
        <v>600</v>
      </c>
      <c r="G206" s="39">
        <f t="shared" si="26"/>
        <v>0</v>
      </c>
      <c r="H206" s="77">
        <f t="shared" si="25"/>
        <v>0</v>
      </c>
      <c r="I206" s="39">
        <f t="shared" si="26"/>
        <v>300</v>
      </c>
      <c r="J206" s="39">
        <f t="shared" si="26"/>
        <v>400</v>
      </c>
    </row>
    <row r="207" spans="1:10" s="16" customFormat="1" ht="15.75" outlineLevel="6">
      <c r="A207" s="4" t="s">
        <v>86</v>
      </c>
      <c r="B207" s="5" t="s">
        <v>59</v>
      </c>
      <c r="C207" s="5" t="s">
        <v>340</v>
      </c>
      <c r="D207" s="5" t="s">
        <v>87</v>
      </c>
      <c r="E207" s="5"/>
      <c r="F207" s="40">
        <f t="shared" si="26"/>
        <v>600</v>
      </c>
      <c r="G207" s="40">
        <f t="shared" si="26"/>
        <v>0</v>
      </c>
      <c r="H207" s="77">
        <f t="shared" si="25"/>
        <v>0</v>
      </c>
      <c r="I207" s="40">
        <f t="shared" si="26"/>
        <v>300</v>
      </c>
      <c r="J207" s="40">
        <f t="shared" si="26"/>
        <v>400</v>
      </c>
    </row>
    <row r="208" spans="1:10" s="16" customFormat="1" ht="31.5" outlineLevel="6">
      <c r="A208" s="22" t="s">
        <v>88</v>
      </c>
      <c r="B208" s="23" t="s">
        <v>59</v>
      </c>
      <c r="C208" s="23" t="s">
        <v>340</v>
      </c>
      <c r="D208" s="23" t="s">
        <v>89</v>
      </c>
      <c r="E208" s="23"/>
      <c r="F208" s="41">
        <v>600</v>
      </c>
      <c r="G208" s="41">
        <v>0</v>
      </c>
      <c r="H208" s="77">
        <f t="shared" si="25"/>
        <v>0</v>
      </c>
      <c r="I208" s="41">
        <v>300</v>
      </c>
      <c r="J208" s="41">
        <v>400</v>
      </c>
    </row>
    <row r="209" spans="1:10" s="16" customFormat="1" ht="49.5" customHeight="1" outlineLevel="6">
      <c r="A209" s="24" t="s">
        <v>317</v>
      </c>
      <c r="B209" s="13" t="s">
        <v>59</v>
      </c>
      <c r="C209" s="13" t="s">
        <v>341</v>
      </c>
      <c r="D209" s="13" t="s">
        <v>5</v>
      </c>
      <c r="E209" s="13"/>
      <c r="F209" s="39">
        <f aca="true" t="shared" si="27" ref="F209:J210">F210</f>
        <v>2578.96</v>
      </c>
      <c r="G209" s="39">
        <f t="shared" si="27"/>
        <v>0</v>
      </c>
      <c r="H209" s="77">
        <f t="shared" si="25"/>
        <v>0</v>
      </c>
      <c r="I209" s="39">
        <f t="shared" si="27"/>
        <v>2178.96</v>
      </c>
      <c r="J209" s="39">
        <f t="shared" si="27"/>
        <v>2178.96</v>
      </c>
    </row>
    <row r="210" spans="1:10" s="16" customFormat="1" ht="15.75" outlineLevel="6">
      <c r="A210" s="4" t="s">
        <v>86</v>
      </c>
      <c r="B210" s="5" t="s">
        <v>59</v>
      </c>
      <c r="C210" s="5" t="s">
        <v>341</v>
      </c>
      <c r="D210" s="5" t="s">
        <v>87</v>
      </c>
      <c r="E210" s="5"/>
      <c r="F210" s="40">
        <f t="shared" si="27"/>
        <v>2578.96</v>
      </c>
      <c r="G210" s="40">
        <f t="shared" si="27"/>
        <v>0</v>
      </c>
      <c r="H210" s="77">
        <f t="shared" si="25"/>
        <v>0</v>
      </c>
      <c r="I210" s="40">
        <f t="shared" si="27"/>
        <v>2178.96</v>
      </c>
      <c r="J210" s="40">
        <f t="shared" si="27"/>
        <v>2178.96</v>
      </c>
    </row>
    <row r="211" spans="1:10" s="16" customFormat="1" ht="31.5" outlineLevel="6">
      <c r="A211" s="22" t="s">
        <v>88</v>
      </c>
      <c r="B211" s="23" t="s">
        <v>59</v>
      </c>
      <c r="C211" s="23" t="s">
        <v>341</v>
      </c>
      <c r="D211" s="23" t="s">
        <v>89</v>
      </c>
      <c r="E211" s="23"/>
      <c r="F211" s="41">
        <v>2578.96</v>
      </c>
      <c r="G211" s="41">
        <v>0</v>
      </c>
      <c r="H211" s="77">
        <f t="shared" si="25"/>
        <v>0</v>
      </c>
      <c r="I211" s="41">
        <v>2178.96</v>
      </c>
      <c r="J211" s="41">
        <v>2178.96</v>
      </c>
    </row>
    <row r="212" spans="1:10" s="16" customFormat="1" ht="63" outlineLevel="6">
      <c r="A212" s="24" t="s">
        <v>183</v>
      </c>
      <c r="B212" s="13" t="s">
        <v>59</v>
      </c>
      <c r="C212" s="13" t="s">
        <v>342</v>
      </c>
      <c r="D212" s="13" t="s">
        <v>5</v>
      </c>
      <c r="E212" s="13"/>
      <c r="F212" s="39">
        <f>F213</f>
        <v>13942.04</v>
      </c>
      <c r="G212" s="39">
        <f>G213</f>
        <v>2915</v>
      </c>
      <c r="H212" s="77">
        <f t="shared" si="25"/>
        <v>20.907987640259243</v>
      </c>
      <c r="I212" s="39">
        <f>I213</f>
        <v>14406.04</v>
      </c>
      <c r="J212" s="39">
        <f>J213</f>
        <v>14406.04</v>
      </c>
    </row>
    <row r="213" spans="1:10" s="16" customFormat="1" ht="15.75" outlineLevel="6">
      <c r="A213" s="22" t="s">
        <v>105</v>
      </c>
      <c r="B213" s="23" t="s">
        <v>59</v>
      </c>
      <c r="C213" s="23" t="s">
        <v>342</v>
      </c>
      <c r="D213" s="23" t="s">
        <v>104</v>
      </c>
      <c r="E213" s="23"/>
      <c r="F213" s="41">
        <v>13942.04</v>
      </c>
      <c r="G213" s="41">
        <v>2915</v>
      </c>
      <c r="H213" s="77">
        <f t="shared" si="25"/>
        <v>20.907987640259243</v>
      </c>
      <c r="I213" s="41">
        <v>14406.04</v>
      </c>
      <c r="J213" s="41">
        <v>14406.04</v>
      </c>
    </row>
    <row r="214" spans="1:10" s="16" customFormat="1" ht="47.25" outlineLevel="6">
      <c r="A214" s="24" t="s">
        <v>387</v>
      </c>
      <c r="B214" s="13" t="s">
        <v>59</v>
      </c>
      <c r="C214" s="13" t="s">
        <v>386</v>
      </c>
      <c r="D214" s="13" t="s">
        <v>5</v>
      </c>
      <c r="E214" s="13"/>
      <c r="F214" s="39">
        <f aca="true" t="shared" si="28" ref="F214:J215">F215</f>
        <v>0</v>
      </c>
      <c r="G214" s="39">
        <f t="shared" si="28"/>
        <v>0</v>
      </c>
      <c r="H214" s="77">
        <v>0</v>
      </c>
      <c r="I214" s="39">
        <f t="shared" si="28"/>
        <v>0</v>
      </c>
      <c r="J214" s="39">
        <f t="shared" si="28"/>
        <v>0</v>
      </c>
    </row>
    <row r="215" spans="1:10" s="16" customFormat="1" ht="15.75" outlineLevel="6">
      <c r="A215" s="4" t="s">
        <v>86</v>
      </c>
      <c r="B215" s="5" t="s">
        <v>59</v>
      </c>
      <c r="C215" s="5" t="s">
        <v>386</v>
      </c>
      <c r="D215" s="5" t="s">
        <v>87</v>
      </c>
      <c r="E215" s="5"/>
      <c r="F215" s="40">
        <f t="shared" si="28"/>
        <v>0</v>
      </c>
      <c r="G215" s="40">
        <f t="shared" si="28"/>
        <v>0</v>
      </c>
      <c r="H215" s="77">
        <v>0</v>
      </c>
      <c r="I215" s="40">
        <f t="shared" si="28"/>
        <v>0</v>
      </c>
      <c r="J215" s="40">
        <f t="shared" si="28"/>
        <v>0</v>
      </c>
    </row>
    <row r="216" spans="1:10" s="16" customFormat="1" ht="31.5" outlineLevel="6">
      <c r="A216" s="22" t="s">
        <v>88</v>
      </c>
      <c r="B216" s="23" t="s">
        <v>59</v>
      </c>
      <c r="C216" s="23" t="s">
        <v>386</v>
      </c>
      <c r="D216" s="23" t="s">
        <v>89</v>
      </c>
      <c r="E216" s="23"/>
      <c r="F216" s="41">
        <v>0</v>
      </c>
      <c r="G216" s="41">
        <v>0</v>
      </c>
      <c r="H216" s="77">
        <v>0</v>
      </c>
      <c r="I216" s="41">
        <v>0</v>
      </c>
      <c r="J216" s="41">
        <v>0</v>
      </c>
    </row>
    <row r="217" spans="1:10" s="16" customFormat="1" ht="63" outlineLevel="6">
      <c r="A217" s="47" t="s">
        <v>266</v>
      </c>
      <c r="B217" s="13" t="s">
        <v>59</v>
      </c>
      <c r="C217" s="13" t="s">
        <v>217</v>
      </c>
      <c r="D217" s="13" t="s">
        <v>5</v>
      </c>
      <c r="E217" s="13"/>
      <c r="F217" s="39">
        <f>F218+F219</f>
        <v>15000</v>
      </c>
      <c r="G217" s="39">
        <f>G218+G219</f>
        <v>0</v>
      </c>
      <c r="H217" s="77">
        <f t="shared" si="25"/>
        <v>0</v>
      </c>
      <c r="I217" s="39">
        <f>I218+I219</f>
        <v>0</v>
      </c>
      <c r="J217" s="39">
        <f>J218+J219</f>
        <v>0</v>
      </c>
    </row>
    <row r="218" spans="1:10" s="16" customFormat="1" ht="31.5" outlineLevel="6">
      <c r="A218" s="22" t="s">
        <v>88</v>
      </c>
      <c r="B218" s="23" t="s">
        <v>59</v>
      </c>
      <c r="C218" s="43" t="s">
        <v>217</v>
      </c>
      <c r="D218" s="23" t="s">
        <v>89</v>
      </c>
      <c r="E218" s="23"/>
      <c r="F218" s="41">
        <v>0</v>
      </c>
      <c r="G218" s="41">
        <v>0</v>
      </c>
      <c r="H218" s="77">
        <v>0</v>
      </c>
      <c r="I218" s="41">
        <v>0</v>
      </c>
      <c r="J218" s="41">
        <v>0</v>
      </c>
    </row>
    <row r="219" spans="1:10" s="16" customFormat="1" ht="15.75" outlineLevel="6">
      <c r="A219" s="22" t="s">
        <v>105</v>
      </c>
      <c r="B219" s="23" t="s">
        <v>59</v>
      </c>
      <c r="C219" s="43" t="s">
        <v>217</v>
      </c>
      <c r="D219" s="23" t="s">
        <v>104</v>
      </c>
      <c r="E219" s="23"/>
      <c r="F219" s="41">
        <v>15000</v>
      </c>
      <c r="G219" s="41">
        <v>0</v>
      </c>
      <c r="H219" s="77">
        <f t="shared" si="25"/>
        <v>0</v>
      </c>
      <c r="I219" s="41">
        <v>0</v>
      </c>
      <c r="J219" s="41">
        <v>0</v>
      </c>
    </row>
    <row r="220" spans="1:10" s="16" customFormat="1" ht="63" outlineLevel="6">
      <c r="A220" s="47" t="s">
        <v>266</v>
      </c>
      <c r="B220" s="13" t="s">
        <v>59</v>
      </c>
      <c r="C220" s="13" t="s">
        <v>265</v>
      </c>
      <c r="D220" s="13" t="s">
        <v>5</v>
      </c>
      <c r="E220" s="13"/>
      <c r="F220" s="39">
        <f>F221+F222</f>
        <v>464</v>
      </c>
      <c r="G220" s="39">
        <f>G221+G222</f>
        <v>0</v>
      </c>
      <c r="H220" s="77">
        <f t="shared" si="25"/>
        <v>0</v>
      </c>
      <c r="I220" s="39">
        <f>I221+I222</f>
        <v>0</v>
      </c>
      <c r="J220" s="39">
        <f>J221+J222</f>
        <v>0</v>
      </c>
    </row>
    <row r="221" spans="1:10" s="16" customFormat="1" ht="31.5" outlineLevel="6">
      <c r="A221" s="22" t="s">
        <v>88</v>
      </c>
      <c r="B221" s="45" t="s">
        <v>59</v>
      </c>
      <c r="C221" s="45" t="s">
        <v>265</v>
      </c>
      <c r="D221" s="45" t="s">
        <v>89</v>
      </c>
      <c r="E221" s="45"/>
      <c r="F221" s="46">
        <v>0</v>
      </c>
      <c r="G221" s="46">
        <v>0</v>
      </c>
      <c r="H221" s="77">
        <v>0</v>
      </c>
      <c r="I221" s="46">
        <v>0</v>
      </c>
      <c r="J221" s="46">
        <v>0</v>
      </c>
    </row>
    <row r="222" spans="1:10" s="16" customFormat="1" ht="15.75" outlineLevel="6">
      <c r="A222" s="22" t="s">
        <v>105</v>
      </c>
      <c r="B222" s="23" t="s">
        <v>59</v>
      </c>
      <c r="C222" s="23" t="s">
        <v>265</v>
      </c>
      <c r="D222" s="23" t="s">
        <v>104</v>
      </c>
      <c r="E222" s="23"/>
      <c r="F222" s="41">
        <v>464</v>
      </c>
      <c r="G222" s="41">
        <v>0</v>
      </c>
      <c r="H222" s="77">
        <f t="shared" si="25"/>
        <v>0</v>
      </c>
      <c r="I222" s="41">
        <v>0</v>
      </c>
      <c r="J222" s="41">
        <v>0</v>
      </c>
    </row>
    <row r="223" spans="1:10" s="16" customFormat="1" ht="15.75" outlineLevel="3">
      <c r="A223" s="6" t="s">
        <v>33</v>
      </c>
      <c r="B223" s="7" t="s">
        <v>11</v>
      </c>
      <c r="C223" s="7" t="s">
        <v>211</v>
      </c>
      <c r="D223" s="7" t="s">
        <v>5</v>
      </c>
      <c r="E223" s="7"/>
      <c r="F223" s="38">
        <f>F224</f>
        <v>3385</v>
      </c>
      <c r="G223" s="38">
        <f>G224</f>
        <v>0</v>
      </c>
      <c r="H223" s="77">
        <f t="shared" si="25"/>
        <v>0</v>
      </c>
      <c r="I223" s="38">
        <f>I224</f>
        <v>2050</v>
      </c>
      <c r="J223" s="38">
        <f>J224</f>
        <v>2050</v>
      </c>
    </row>
    <row r="224" spans="1:10" s="16" customFormat="1" ht="15.75" outlineLevel="5">
      <c r="A224" s="9" t="s">
        <v>128</v>
      </c>
      <c r="B224" s="7" t="s">
        <v>11</v>
      </c>
      <c r="C224" s="7" t="s">
        <v>211</v>
      </c>
      <c r="D224" s="7" t="s">
        <v>5</v>
      </c>
      <c r="E224" s="7"/>
      <c r="F224" s="38">
        <f>F225+F229</f>
        <v>3385</v>
      </c>
      <c r="G224" s="38">
        <f>G225+G229</f>
        <v>0</v>
      </c>
      <c r="H224" s="77">
        <f t="shared" si="25"/>
        <v>0</v>
      </c>
      <c r="I224" s="38">
        <f>I225+I229</f>
        <v>2050</v>
      </c>
      <c r="J224" s="38">
        <f>J225+J229</f>
        <v>2050</v>
      </c>
    </row>
    <row r="225" spans="1:10" s="16" customFormat="1" ht="33" customHeight="1" outlineLevel="5">
      <c r="A225" s="24" t="s">
        <v>189</v>
      </c>
      <c r="B225" s="13" t="s">
        <v>11</v>
      </c>
      <c r="C225" s="13" t="s">
        <v>219</v>
      </c>
      <c r="D225" s="13" t="s">
        <v>5</v>
      </c>
      <c r="E225" s="13"/>
      <c r="F225" s="39">
        <f aca="true" t="shared" si="29" ref="F225:J227">F226</f>
        <v>0</v>
      </c>
      <c r="G225" s="39">
        <f t="shared" si="29"/>
        <v>0</v>
      </c>
      <c r="H225" s="77">
        <v>0</v>
      </c>
      <c r="I225" s="39">
        <f t="shared" si="29"/>
        <v>50</v>
      </c>
      <c r="J225" s="39">
        <f t="shared" si="29"/>
        <v>50</v>
      </c>
    </row>
    <row r="226" spans="1:10" s="16" customFormat="1" ht="53.25" customHeight="1" outlineLevel="5">
      <c r="A226" s="4" t="s">
        <v>133</v>
      </c>
      <c r="B226" s="5" t="s">
        <v>11</v>
      </c>
      <c r="C226" s="5" t="s">
        <v>343</v>
      </c>
      <c r="D226" s="5" t="s">
        <v>5</v>
      </c>
      <c r="E226" s="5"/>
      <c r="F226" s="40">
        <f t="shared" si="29"/>
        <v>0</v>
      </c>
      <c r="G226" s="40">
        <f t="shared" si="29"/>
        <v>0</v>
      </c>
      <c r="H226" s="77">
        <v>0</v>
      </c>
      <c r="I226" s="40">
        <f t="shared" si="29"/>
        <v>50</v>
      </c>
      <c r="J226" s="40">
        <f t="shared" si="29"/>
        <v>50</v>
      </c>
    </row>
    <row r="227" spans="1:10" s="16" customFormat="1" ht="15.75" outlineLevel="5">
      <c r="A227" s="22" t="s">
        <v>86</v>
      </c>
      <c r="B227" s="23" t="s">
        <v>11</v>
      </c>
      <c r="C227" s="23" t="s">
        <v>343</v>
      </c>
      <c r="D227" s="23" t="s">
        <v>87</v>
      </c>
      <c r="E227" s="23"/>
      <c r="F227" s="41">
        <f t="shared" si="29"/>
        <v>0</v>
      </c>
      <c r="G227" s="41">
        <f t="shared" si="29"/>
        <v>0</v>
      </c>
      <c r="H227" s="77">
        <v>0</v>
      </c>
      <c r="I227" s="41">
        <f t="shared" si="29"/>
        <v>50</v>
      </c>
      <c r="J227" s="41">
        <f t="shared" si="29"/>
        <v>50</v>
      </c>
    </row>
    <row r="228" spans="1:10" s="16" customFormat="1" ht="31.5" outlineLevel="5">
      <c r="A228" s="22" t="s">
        <v>88</v>
      </c>
      <c r="B228" s="23" t="s">
        <v>11</v>
      </c>
      <c r="C228" s="23" t="s">
        <v>343</v>
      </c>
      <c r="D228" s="23" t="s">
        <v>89</v>
      </c>
      <c r="E228" s="23"/>
      <c r="F228" s="41">
        <v>0</v>
      </c>
      <c r="G228" s="41">
        <v>0</v>
      </c>
      <c r="H228" s="77">
        <v>0</v>
      </c>
      <c r="I228" s="41">
        <v>50</v>
      </c>
      <c r="J228" s="41">
        <v>50</v>
      </c>
    </row>
    <row r="229" spans="1:10" s="16" customFormat="1" ht="31.5" outlineLevel="5">
      <c r="A229" s="24" t="s">
        <v>285</v>
      </c>
      <c r="B229" s="13" t="s">
        <v>11</v>
      </c>
      <c r="C229" s="13" t="s">
        <v>274</v>
      </c>
      <c r="D229" s="13" t="s">
        <v>5</v>
      </c>
      <c r="E229" s="23"/>
      <c r="F229" s="39">
        <f aca="true" t="shared" si="30" ref="F229:J230">F230</f>
        <v>3385</v>
      </c>
      <c r="G229" s="39">
        <f t="shared" si="30"/>
        <v>0</v>
      </c>
      <c r="H229" s="77">
        <f t="shared" si="25"/>
        <v>0</v>
      </c>
      <c r="I229" s="39">
        <f t="shared" si="30"/>
        <v>2000</v>
      </c>
      <c r="J229" s="39">
        <f t="shared" si="30"/>
        <v>2000</v>
      </c>
    </row>
    <row r="230" spans="1:10" s="16" customFormat="1" ht="15.75" outlineLevel="5">
      <c r="A230" s="4" t="s">
        <v>86</v>
      </c>
      <c r="B230" s="5" t="s">
        <v>11</v>
      </c>
      <c r="C230" s="5" t="s">
        <v>330</v>
      </c>
      <c r="D230" s="5" t="s">
        <v>87</v>
      </c>
      <c r="E230" s="23"/>
      <c r="F230" s="40">
        <f t="shared" si="30"/>
        <v>3385</v>
      </c>
      <c r="G230" s="40">
        <f t="shared" si="30"/>
        <v>0</v>
      </c>
      <c r="H230" s="77">
        <f t="shared" si="25"/>
        <v>0</v>
      </c>
      <c r="I230" s="40">
        <f t="shared" si="30"/>
        <v>2000</v>
      </c>
      <c r="J230" s="40">
        <f t="shared" si="30"/>
        <v>2000</v>
      </c>
    </row>
    <row r="231" spans="1:10" s="16" customFormat="1" ht="31.5" outlineLevel="5">
      <c r="A231" s="26" t="s">
        <v>88</v>
      </c>
      <c r="B231" s="23" t="s">
        <v>11</v>
      </c>
      <c r="C231" s="23" t="s">
        <v>330</v>
      </c>
      <c r="D231" s="23" t="s">
        <v>89</v>
      </c>
      <c r="E231" s="23"/>
      <c r="F231" s="41">
        <v>3385</v>
      </c>
      <c r="G231" s="41">
        <v>0</v>
      </c>
      <c r="H231" s="77">
        <f t="shared" si="25"/>
        <v>0</v>
      </c>
      <c r="I231" s="41">
        <v>2000</v>
      </c>
      <c r="J231" s="41">
        <v>2000</v>
      </c>
    </row>
    <row r="232" spans="1:10" s="16" customFormat="1" ht="15.75" outlineLevel="6">
      <c r="A232" s="11" t="s">
        <v>61</v>
      </c>
      <c r="B232" s="21" t="s">
        <v>52</v>
      </c>
      <c r="C232" s="21" t="s">
        <v>211</v>
      </c>
      <c r="D232" s="21" t="s">
        <v>5</v>
      </c>
      <c r="E232" s="21"/>
      <c r="F232" s="61">
        <f>F268+F233+F241</f>
        <v>45120.782530000004</v>
      </c>
      <c r="G232" s="61">
        <f>G268+G233+G241</f>
        <v>2182.179</v>
      </c>
      <c r="H232" s="77">
        <f t="shared" si="25"/>
        <v>4.836305750125473</v>
      </c>
      <c r="I232" s="61">
        <f>I268+I233+I241</f>
        <v>15270.7158</v>
      </c>
      <c r="J232" s="61">
        <f>J268+J233+J241</f>
        <v>22161.94444</v>
      </c>
    </row>
    <row r="233" spans="1:10" s="16" customFormat="1" ht="15.75" outlineLevel="6">
      <c r="A233" s="30" t="s">
        <v>182</v>
      </c>
      <c r="B233" s="7" t="s">
        <v>181</v>
      </c>
      <c r="C233" s="7" t="s">
        <v>211</v>
      </c>
      <c r="D233" s="7" t="s">
        <v>5</v>
      </c>
      <c r="E233" s="7"/>
      <c r="F233" s="38">
        <f aca="true" t="shared" si="31" ref="F233:J236">F234</f>
        <v>10174.06781</v>
      </c>
      <c r="G233" s="38">
        <f t="shared" si="31"/>
        <v>1344.909</v>
      </c>
      <c r="H233" s="77">
        <f t="shared" si="25"/>
        <v>13.21898993712329</v>
      </c>
      <c r="I233" s="38">
        <f t="shared" si="31"/>
        <v>3800</v>
      </c>
      <c r="J233" s="38">
        <f t="shared" si="31"/>
        <v>3800</v>
      </c>
    </row>
    <row r="234" spans="1:10" s="16" customFormat="1" ht="15.75" outlineLevel="6">
      <c r="A234" s="9" t="s">
        <v>128</v>
      </c>
      <c r="B234" s="7" t="s">
        <v>181</v>
      </c>
      <c r="C234" s="7" t="s">
        <v>211</v>
      </c>
      <c r="D234" s="7" t="s">
        <v>5</v>
      </c>
      <c r="E234" s="7"/>
      <c r="F234" s="38">
        <f t="shared" si="31"/>
        <v>10174.06781</v>
      </c>
      <c r="G234" s="38">
        <f t="shared" si="31"/>
        <v>1344.909</v>
      </c>
      <c r="H234" s="77">
        <f t="shared" si="25"/>
        <v>13.21898993712329</v>
      </c>
      <c r="I234" s="38">
        <f t="shared" si="31"/>
        <v>3800</v>
      </c>
      <c r="J234" s="38">
        <f t="shared" si="31"/>
        <v>3800</v>
      </c>
    </row>
    <row r="235" spans="1:10" s="16" customFormat="1" ht="31.5" outlineLevel="6">
      <c r="A235" s="29" t="s">
        <v>287</v>
      </c>
      <c r="B235" s="13" t="s">
        <v>181</v>
      </c>
      <c r="C235" s="13" t="s">
        <v>275</v>
      </c>
      <c r="D235" s="13" t="s">
        <v>5</v>
      </c>
      <c r="E235" s="13"/>
      <c r="F235" s="39">
        <f t="shared" si="31"/>
        <v>10174.06781</v>
      </c>
      <c r="G235" s="39">
        <f t="shared" si="31"/>
        <v>1344.909</v>
      </c>
      <c r="H235" s="77">
        <f t="shared" si="25"/>
        <v>13.21898993712329</v>
      </c>
      <c r="I235" s="39">
        <f t="shared" si="31"/>
        <v>3800</v>
      </c>
      <c r="J235" s="39">
        <f t="shared" si="31"/>
        <v>3800</v>
      </c>
    </row>
    <row r="236" spans="1:10" s="16" customFormat="1" ht="33.75" customHeight="1" outlineLevel="6">
      <c r="A236" s="4" t="s">
        <v>276</v>
      </c>
      <c r="B236" s="5" t="s">
        <v>181</v>
      </c>
      <c r="C236" s="5" t="s">
        <v>345</v>
      </c>
      <c r="D236" s="5" t="s">
        <v>5</v>
      </c>
      <c r="E236" s="8"/>
      <c r="F236" s="40">
        <f t="shared" si="31"/>
        <v>10174.06781</v>
      </c>
      <c r="G236" s="40">
        <f t="shared" si="31"/>
        <v>1344.909</v>
      </c>
      <c r="H236" s="77">
        <f t="shared" si="25"/>
        <v>13.21898993712329</v>
      </c>
      <c r="I236" s="40">
        <f t="shared" si="31"/>
        <v>3800</v>
      </c>
      <c r="J236" s="40">
        <f t="shared" si="31"/>
        <v>3800</v>
      </c>
    </row>
    <row r="237" spans="1:10" s="16" customFormat="1" ht="15.75" outlineLevel="6">
      <c r="A237" s="75" t="s">
        <v>86</v>
      </c>
      <c r="B237" s="68" t="s">
        <v>181</v>
      </c>
      <c r="C237" s="68" t="s">
        <v>345</v>
      </c>
      <c r="D237" s="68" t="s">
        <v>87</v>
      </c>
      <c r="E237" s="76"/>
      <c r="F237" s="69">
        <f>F239+F238+F240</f>
        <v>10174.06781</v>
      </c>
      <c r="G237" s="69">
        <f>G239+G238+G240</f>
        <v>1344.909</v>
      </c>
      <c r="H237" s="77">
        <f t="shared" si="25"/>
        <v>13.21898993712329</v>
      </c>
      <c r="I237" s="69">
        <f>I239+I238+I240</f>
        <v>3800</v>
      </c>
      <c r="J237" s="69">
        <f>J239+J238+J240</f>
        <v>3800</v>
      </c>
    </row>
    <row r="238" spans="1:10" s="16" customFormat="1" ht="31.5" outlineLevel="6">
      <c r="A238" s="22" t="s">
        <v>260</v>
      </c>
      <c r="B238" s="23" t="s">
        <v>181</v>
      </c>
      <c r="C238" s="23" t="s">
        <v>345</v>
      </c>
      <c r="D238" s="23" t="s">
        <v>261</v>
      </c>
      <c r="E238" s="8"/>
      <c r="F238" s="41">
        <v>0</v>
      </c>
      <c r="G238" s="41">
        <v>0</v>
      </c>
      <c r="H238" s="77">
        <v>0</v>
      </c>
      <c r="I238" s="41">
        <v>0</v>
      </c>
      <c r="J238" s="41">
        <v>0</v>
      </c>
    </row>
    <row r="239" spans="1:10" s="16" customFormat="1" ht="31.5" outlineLevel="6">
      <c r="A239" s="22" t="s">
        <v>88</v>
      </c>
      <c r="B239" s="23" t="s">
        <v>181</v>
      </c>
      <c r="C239" s="23" t="s">
        <v>345</v>
      </c>
      <c r="D239" s="23" t="s">
        <v>89</v>
      </c>
      <c r="E239" s="8"/>
      <c r="F239" s="41">
        <v>9336.18</v>
      </c>
      <c r="G239" s="41">
        <v>865.062</v>
      </c>
      <c r="H239" s="77">
        <f t="shared" si="25"/>
        <v>9.265695391477028</v>
      </c>
      <c r="I239" s="41">
        <v>3800</v>
      </c>
      <c r="J239" s="41">
        <v>3800</v>
      </c>
    </row>
    <row r="240" spans="1:10" s="16" customFormat="1" ht="15.75" outlineLevel="6">
      <c r="A240" s="22" t="s">
        <v>404</v>
      </c>
      <c r="B240" s="23" t="s">
        <v>181</v>
      </c>
      <c r="C240" s="23" t="s">
        <v>345</v>
      </c>
      <c r="D240" s="23" t="s">
        <v>403</v>
      </c>
      <c r="E240" s="8"/>
      <c r="F240" s="41">
        <v>837.88781</v>
      </c>
      <c r="G240" s="41">
        <v>479.847</v>
      </c>
      <c r="H240" s="77">
        <f t="shared" si="25"/>
        <v>57.26864554814326</v>
      </c>
      <c r="I240" s="41"/>
      <c r="J240" s="41"/>
    </row>
    <row r="241" spans="1:10" s="16" customFormat="1" ht="15.75" outlineLevel="6">
      <c r="A241" s="30" t="s">
        <v>201</v>
      </c>
      <c r="B241" s="7" t="s">
        <v>202</v>
      </c>
      <c r="C241" s="7" t="s">
        <v>211</v>
      </c>
      <c r="D241" s="7" t="s">
        <v>5</v>
      </c>
      <c r="E241" s="23"/>
      <c r="F241" s="38">
        <f>F242</f>
        <v>33976.006</v>
      </c>
      <c r="G241" s="38">
        <f>G242</f>
        <v>837.27</v>
      </c>
      <c r="H241" s="77">
        <f t="shared" si="25"/>
        <v>2.4642978930484056</v>
      </c>
      <c r="I241" s="38">
        <f>I242</f>
        <v>10400</v>
      </c>
      <c r="J241" s="38">
        <f>J242</f>
        <v>17291.2</v>
      </c>
    </row>
    <row r="242" spans="1:10" s="16" customFormat="1" ht="15.75" outlineLevel="6">
      <c r="A242" s="9" t="s">
        <v>134</v>
      </c>
      <c r="B242" s="7" t="s">
        <v>202</v>
      </c>
      <c r="C242" s="7" t="s">
        <v>211</v>
      </c>
      <c r="D242" s="7" t="s">
        <v>5</v>
      </c>
      <c r="E242" s="23"/>
      <c r="F242" s="38">
        <f>F246+F264+F243</f>
        <v>33976.006</v>
      </c>
      <c r="G242" s="38">
        <f>G246+G264+G243</f>
        <v>837.27</v>
      </c>
      <c r="H242" s="77">
        <f t="shared" si="25"/>
        <v>2.4642978930484056</v>
      </c>
      <c r="I242" s="38">
        <f>I246+I264+I243</f>
        <v>10400</v>
      </c>
      <c r="J242" s="38">
        <f>J246+J264+J243</f>
        <v>17291.2</v>
      </c>
    </row>
    <row r="243" spans="1:10" s="16" customFormat="1" ht="31.5" outlineLevel="6">
      <c r="A243" s="24" t="s">
        <v>286</v>
      </c>
      <c r="B243" s="13" t="s">
        <v>202</v>
      </c>
      <c r="C243" s="13" t="s">
        <v>218</v>
      </c>
      <c r="D243" s="13" t="s">
        <v>5</v>
      </c>
      <c r="E243" s="23"/>
      <c r="F243" s="39">
        <f aca="true" t="shared" si="32" ref="F243:J244">F244</f>
        <v>6585</v>
      </c>
      <c r="G243" s="39">
        <f t="shared" si="32"/>
        <v>0</v>
      </c>
      <c r="H243" s="77">
        <f t="shared" si="25"/>
        <v>0</v>
      </c>
      <c r="I243" s="39">
        <f t="shared" si="32"/>
        <v>0</v>
      </c>
      <c r="J243" s="39">
        <f t="shared" si="32"/>
        <v>0</v>
      </c>
    </row>
    <row r="244" spans="1:10" s="16" customFormat="1" ht="15.75" outlineLevel="6">
      <c r="A244" s="4" t="s">
        <v>269</v>
      </c>
      <c r="B244" s="5" t="s">
        <v>202</v>
      </c>
      <c r="C244" s="5" t="s">
        <v>344</v>
      </c>
      <c r="D244" s="5" t="s">
        <v>268</v>
      </c>
      <c r="E244" s="23"/>
      <c r="F244" s="40">
        <f t="shared" si="32"/>
        <v>6585</v>
      </c>
      <c r="G244" s="40">
        <f t="shared" si="32"/>
        <v>0</v>
      </c>
      <c r="H244" s="77">
        <f t="shared" si="25"/>
        <v>0</v>
      </c>
      <c r="I244" s="40">
        <f t="shared" si="32"/>
        <v>0</v>
      </c>
      <c r="J244" s="40">
        <f t="shared" si="32"/>
        <v>0</v>
      </c>
    </row>
    <row r="245" spans="1:10" s="16" customFormat="1" ht="47.25" outlineLevel="6">
      <c r="A245" s="26" t="s">
        <v>270</v>
      </c>
      <c r="B245" s="23" t="s">
        <v>202</v>
      </c>
      <c r="C245" s="23" t="s">
        <v>344</v>
      </c>
      <c r="D245" s="23" t="s">
        <v>267</v>
      </c>
      <c r="E245" s="23"/>
      <c r="F245" s="41">
        <v>6585</v>
      </c>
      <c r="G245" s="41">
        <v>0</v>
      </c>
      <c r="H245" s="77">
        <f t="shared" si="25"/>
        <v>0</v>
      </c>
      <c r="I245" s="41">
        <v>0</v>
      </c>
      <c r="J245" s="41">
        <v>0</v>
      </c>
    </row>
    <row r="246" spans="1:10" s="16" customFormat="1" ht="31.5" outlineLevel="6">
      <c r="A246" s="24" t="s">
        <v>190</v>
      </c>
      <c r="B246" s="13" t="s">
        <v>202</v>
      </c>
      <c r="C246" s="13" t="s">
        <v>220</v>
      </c>
      <c r="D246" s="13" t="s">
        <v>5</v>
      </c>
      <c r="E246" s="13"/>
      <c r="F246" s="39">
        <f>F247+F258+F261+F254</f>
        <v>27271.006</v>
      </c>
      <c r="G246" s="39">
        <f>G247+G258+G261+G254</f>
        <v>822.105</v>
      </c>
      <c r="H246" s="77">
        <f t="shared" si="25"/>
        <v>3.014575259893236</v>
      </c>
      <c r="I246" s="39">
        <f>I247+I258+I261+I254</f>
        <v>10200</v>
      </c>
      <c r="J246" s="39">
        <f>J247+J258+J261+J254</f>
        <v>17091.2</v>
      </c>
    </row>
    <row r="247" spans="1:10" s="16" customFormat="1" ht="47.25" outlineLevel="6">
      <c r="A247" s="4" t="s">
        <v>179</v>
      </c>
      <c r="B247" s="5" t="s">
        <v>202</v>
      </c>
      <c r="C247" s="5" t="s">
        <v>346</v>
      </c>
      <c r="D247" s="5" t="s">
        <v>5</v>
      </c>
      <c r="E247" s="5"/>
      <c r="F247" s="40">
        <f>F248+F252</f>
        <v>14905.5</v>
      </c>
      <c r="G247" s="40">
        <f>G248+G252</f>
        <v>0</v>
      </c>
      <c r="H247" s="77">
        <f t="shared" si="25"/>
        <v>0</v>
      </c>
      <c r="I247" s="40">
        <f>I248+I252</f>
        <v>4200</v>
      </c>
      <c r="J247" s="40">
        <f>J248+J252</f>
        <v>10191.2</v>
      </c>
    </row>
    <row r="248" spans="1:10" s="16" customFormat="1" ht="15.75" outlineLevel="6">
      <c r="A248" s="75" t="s">
        <v>86</v>
      </c>
      <c r="B248" s="68" t="s">
        <v>202</v>
      </c>
      <c r="C248" s="68" t="s">
        <v>346</v>
      </c>
      <c r="D248" s="68" t="s">
        <v>87</v>
      </c>
      <c r="E248" s="68"/>
      <c r="F248" s="69">
        <f>F250+F249+F251</f>
        <v>7478.5</v>
      </c>
      <c r="G248" s="69">
        <v>0</v>
      </c>
      <c r="H248" s="78">
        <f t="shared" si="25"/>
        <v>0</v>
      </c>
      <c r="I248" s="69">
        <f>I250+I249+I251</f>
        <v>3200</v>
      </c>
      <c r="J248" s="69">
        <f>J250+J249+J251</f>
        <v>9191.2</v>
      </c>
    </row>
    <row r="249" spans="1:10" s="16" customFormat="1" ht="31.5" outlineLevel="6">
      <c r="A249" s="22" t="s">
        <v>260</v>
      </c>
      <c r="B249" s="23" t="s">
        <v>202</v>
      </c>
      <c r="C249" s="23" t="s">
        <v>346</v>
      </c>
      <c r="D249" s="23" t="s">
        <v>261</v>
      </c>
      <c r="E249" s="23"/>
      <c r="F249" s="41">
        <v>5948.5</v>
      </c>
      <c r="G249" s="41">
        <v>0</v>
      </c>
      <c r="H249" s="77">
        <f t="shared" si="25"/>
        <v>0</v>
      </c>
      <c r="I249" s="41">
        <v>1600</v>
      </c>
      <c r="J249" s="41">
        <v>7591.2</v>
      </c>
    </row>
    <row r="250" spans="1:10" s="16" customFormat="1" ht="18" customHeight="1" outlineLevel="6">
      <c r="A250" s="22" t="s">
        <v>88</v>
      </c>
      <c r="B250" s="23" t="s">
        <v>202</v>
      </c>
      <c r="C250" s="23" t="s">
        <v>346</v>
      </c>
      <c r="D250" s="23" t="s">
        <v>89</v>
      </c>
      <c r="E250" s="23"/>
      <c r="F250" s="41">
        <v>1530</v>
      </c>
      <c r="G250" s="41">
        <v>0</v>
      </c>
      <c r="H250" s="77">
        <f t="shared" si="25"/>
        <v>0</v>
      </c>
      <c r="I250" s="41">
        <v>1400</v>
      </c>
      <c r="J250" s="41">
        <v>1400</v>
      </c>
    </row>
    <row r="251" spans="1:10" s="16" customFormat="1" ht="18" customHeight="1" outlineLevel="6">
      <c r="A251" s="22" t="s">
        <v>404</v>
      </c>
      <c r="B251" s="23" t="s">
        <v>202</v>
      </c>
      <c r="C251" s="23" t="s">
        <v>346</v>
      </c>
      <c r="D251" s="23" t="s">
        <v>403</v>
      </c>
      <c r="E251" s="23"/>
      <c r="F251" s="41">
        <v>0</v>
      </c>
      <c r="G251" s="41">
        <v>0</v>
      </c>
      <c r="H251" s="77">
        <v>0</v>
      </c>
      <c r="I251" s="41">
        <v>200</v>
      </c>
      <c r="J251" s="41">
        <v>200</v>
      </c>
    </row>
    <row r="252" spans="1:10" s="16" customFormat="1" ht="15.75" outlineLevel="6">
      <c r="A252" s="75" t="s">
        <v>269</v>
      </c>
      <c r="B252" s="68" t="s">
        <v>202</v>
      </c>
      <c r="C252" s="68" t="s">
        <v>346</v>
      </c>
      <c r="D252" s="68" t="s">
        <v>268</v>
      </c>
      <c r="E252" s="68"/>
      <c r="F252" s="69">
        <f>F253</f>
        <v>7427</v>
      </c>
      <c r="G252" s="69">
        <f>G253</f>
        <v>0</v>
      </c>
      <c r="H252" s="77">
        <f t="shared" si="25"/>
        <v>0</v>
      </c>
      <c r="I252" s="69">
        <f>I253</f>
        <v>1000</v>
      </c>
      <c r="J252" s="69">
        <f>J253</f>
        <v>1000</v>
      </c>
    </row>
    <row r="253" spans="1:10" s="16" customFormat="1" ht="34.5" customHeight="1" outlineLevel="6">
      <c r="A253" s="22" t="s">
        <v>270</v>
      </c>
      <c r="B253" s="23" t="s">
        <v>202</v>
      </c>
      <c r="C253" s="23" t="s">
        <v>346</v>
      </c>
      <c r="D253" s="23" t="s">
        <v>267</v>
      </c>
      <c r="E253" s="23"/>
      <c r="F253" s="41">
        <v>7427</v>
      </c>
      <c r="G253" s="41">
        <v>0</v>
      </c>
      <c r="H253" s="77">
        <f t="shared" si="25"/>
        <v>0</v>
      </c>
      <c r="I253" s="41">
        <v>1000</v>
      </c>
      <c r="J253" s="41">
        <v>1000</v>
      </c>
    </row>
    <row r="254" spans="1:10" s="16" customFormat="1" ht="33" customHeight="1" outlineLevel="6">
      <c r="A254" s="4" t="s">
        <v>373</v>
      </c>
      <c r="B254" s="5" t="s">
        <v>202</v>
      </c>
      <c r="C254" s="5" t="s">
        <v>372</v>
      </c>
      <c r="D254" s="5" t="s">
        <v>5</v>
      </c>
      <c r="E254" s="5"/>
      <c r="F254" s="40">
        <f>F255</f>
        <v>5400</v>
      </c>
      <c r="G254" s="40">
        <f>G255</f>
        <v>0</v>
      </c>
      <c r="H254" s="77">
        <f t="shared" si="25"/>
        <v>0</v>
      </c>
      <c r="I254" s="40">
        <f>I255</f>
        <v>3000</v>
      </c>
      <c r="J254" s="40">
        <f>J255</f>
        <v>3900</v>
      </c>
    </row>
    <row r="255" spans="1:10" s="16" customFormat="1" ht="33" customHeight="1" outlineLevel="6">
      <c r="A255" s="75" t="s">
        <v>86</v>
      </c>
      <c r="B255" s="68" t="s">
        <v>202</v>
      </c>
      <c r="C255" s="68" t="s">
        <v>372</v>
      </c>
      <c r="D255" s="68" t="s">
        <v>87</v>
      </c>
      <c r="E255" s="68"/>
      <c r="F255" s="69">
        <f>F257+F256</f>
        <v>5400</v>
      </c>
      <c r="G255" s="69">
        <f>G257+G256</f>
        <v>0</v>
      </c>
      <c r="H255" s="77">
        <f t="shared" si="25"/>
        <v>0</v>
      </c>
      <c r="I255" s="69">
        <f>I257+I256</f>
        <v>3000</v>
      </c>
      <c r="J255" s="69">
        <f>J257+J256</f>
        <v>3900</v>
      </c>
    </row>
    <row r="256" spans="1:10" s="16" customFormat="1" ht="33" customHeight="1" outlineLevel="6">
      <c r="A256" s="22" t="s">
        <v>260</v>
      </c>
      <c r="B256" s="23" t="s">
        <v>202</v>
      </c>
      <c r="C256" s="23" t="s">
        <v>372</v>
      </c>
      <c r="D256" s="23" t="s">
        <v>261</v>
      </c>
      <c r="E256" s="23"/>
      <c r="F256" s="41">
        <v>1500</v>
      </c>
      <c r="G256" s="41">
        <v>0</v>
      </c>
      <c r="H256" s="77">
        <f t="shared" si="25"/>
        <v>0</v>
      </c>
      <c r="I256" s="41">
        <v>1000</v>
      </c>
      <c r="J256" s="41">
        <v>1000</v>
      </c>
    </row>
    <row r="257" spans="1:10" s="16" customFormat="1" ht="33" customHeight="1" outlineLevel="6">
      <c r="A257" s="22" t="s">
        <v>88</v>
      </c>
      <c r="B257" s="23" t="s">
        <v>202</v>
      </c>
      <c r="C257" s="23" t="s">
        <v>372</v>
      </c>
      <c r="D257" s="23" t="s">
        <v>89</v>
      </c>
      <c r="E257" s="23"/>
      <c r="F257" s="41">
        <v>3900</v>
      </c>
      <c r="G257" s="41">
        <v>0</v>
      </c>
      <c r="H257" s="77">
        <f t="shared" si="25"/>
        <v>0</v>
      </c>
      <c r="I257" s="41">
        <v>2000</v>
      </c>
      <c r="J257" s="41">
        <v>2900</v>
      </c>
    </row>
    <row r="258" spans="1:10" s="16" customFormat="1" ht="15.75" outlineLevel="6">
      <c r="A258" s="4" t="s">
        <v>295</v>
      </c>
      <c r="B258" s="5" t="s">
        <v>202</v>
      </c>
      <c r="C258" s="5" t="s">
        <v>294</v>
      </c>
      <c r="D258" s="5" t="s">
        <v>5</v>
      </c>
      <c r="E258" s="5"/>
      <c r="F258" s="40">
        <f aca="true" t="shared" si="33" ref="F258:J259">F259</f>
        <v>6465.506</v>
      </c>
      <c r="G258" s="40">
        <f t="shared" si="33"/>
        <v>797.442</v>
      </c>
      <c r="H258" s="77">
        <f t="shared" si="25"/>
        <v>12.333791044351363</v>
      </c>
      <c r="I258" s="40">
        <f t="shared" si="33"/>
        <v>0</v>
      </c>
      <c r="J258" s="40">
        <f t="shared" si="33"/>
        <v>0</v>
      </c>
    </row>
    <row r="259" spans="1:10" s="16" customFormat="1" ht="47.25" outlineLevel="6">
      <c r="A259" s="75" t="s">
        <v>303</v>
      </c>
      <c r="B259" s="68" t="s">
        <v>202</v>
      </c>
      <c r="C259" s="68" t="s">
        <v>294</v>
      </c>
      <c r="D259" s="68" t="s">
        <v>301</v>
      </c>
      <c r="E259" s="68"/>
      <c r="F259" s="69">
        <f t="shared" si="33"/>
        <v>6465.506</v>
      </c>
      <c r="G259" s="69">
        <f t="shared" si="33"/>
        <v>797.442</v>
      </c>
      <c r="H259" s="77">
        <f t="shared" si="25"/>
        <v>12.333791044351363</v>
      </c>
      <c r="I259" s="69">
        <f t="shared" si="33"/>
        <v>0</v>
      </c>
      <c r="J259" s="69">
        <f t="shared" si="33"/>
        <v>0</v>
      </c>
    </row>
    <row r="260" spans="1:10" s="16" customFormat="1" ht="63" outlineLevel="6">
      <c r="A260" s="22" t="s">
        <v>304</v>
      </c>
      <c r="B260" s="23" t="s">
        <v>202</v>
      </c>
      <c r="C260" s="23" t="s">
        <v>294</v>
      </c>
      <c r="D260" s="23" t="s">
        <v>302</v>
      </c>
      <c r="E260" s="23"/>
      <c r="F260" s="41">
        <v>6465.506</v>
      </c>
      <c r="G260" s="41">
        <v>797.442</v>
      </c>
      <c r="H260" s="77">
        <f t="shared" si="25"/>
        <v>12.333791044351363</v>
      </c>
      <c r="I260" s="41">
        <v>0</v>
      </c>
      <c r="J260" s="41">
        <v>0</v>
      </c>
    </row>
    <row r="261" spans="1:10" s="16" customFormat="1" ht="31.5" outlineLevel="6">
      <c r="A261" s="4" t="s">
        <v>306</v>
      </c>
      <c r="B261" s="5" t="s">
        <v>202</v>
      </c>
      <c r="C261" s="5" t="s">
        <v>305</v>
      </c>
      <c r="D261" s="5" t="s">
        <v>5</v>
      </c>
      <c r="E261" s="5"/>
      <c r="F261" s="40">
        <f aca="true" t="shared" si="34" ref="F261:J262">F262</f>
        <v>500</v>
      </c>
      <c r="G261" s="40">
        <f t="shared" si="34"/>
        <v>24.663</v>
      </c>
      <c r="H261" s="77">
        <f t="shared" si="25"/>
        <v>4.9326</v>
      </c>
      <c r="I261" s="40">
        <f t="shared" si="34"/>
        <v>3000</v>
      </c>
      <c r="J261" s="40">
        <f t="shared" si="34"/>
        <v>3000</v>
      </c>
    </row>
    <row r="262" spans="1:10" s="16" customFormat="1" ht="47.25" outlineLevel="6">
      <c r="A262" s="75" t="s">
        <v>303</v>
      </c>
      <c r="B262" s="68" t="s">
        <v>202</v>
      </c>
      <c r="C262" s="68" t="s">
        <v>305</v>
      </c>
      <c r="D262" s="68" t="s">
        <v>301</v>
      </c>
      <c r="E262" s="68"/>
      <c r="F262" s="69">
        <f t="shared" si="34"/>
        <v>500</v>
      </c>
      <c r="G262" s="69">
        <f t="shared" si="34"/>
        <v>24.663</v>
      </c>
      <c r="H262" s="77">
        <f t="shared" si="25"/>
        <v>4.9326</v>
      </c>
      <c r="I262" s="69">
        <f t="shared" si="34"/>
        <v>3000</v>
      </c>
      <c r="J262" s="69">
        <f t="shared" si="34"/>
        <v>3000</v>
      </c>
    </row>
    <row r="263" spans="1:10" s="16" customFormat="1" ht="63" outlineLevel="6">
      <c r="A263" s="22" t="s">
        <v>304</v>
      </c>
      <c r="B263" s="23" t="s">
        <v>202</v>
      </c>
      <c r="C263" s="23" t="s">
        <v>305</v>
      </c>
      <c r="D263" s="23" t="s">
        <v>302</v>
      </c>
      <c r="E263" s="23"/>
      <c r="F263" s="41">
        <v>500</v>
      </c>
      <c r="G263" s="41">
        <v>24.663</v>
      </c>
      <c r="H263" s="77">
        <f t="shared" si="25"/>
        <v>4.9326</v>
      </c>
      <c r="I263" s="41">
        <v>3000</v>
      </c>
      <c r="J263" s="41">
        <v>3000</v>
      </c>
    </row>
    <row r="264" spans="1:10" s="16" customFormat="1" ht="31.5" outlineLevel="6">
      <c r="A264" s="24" t="s">
        <v>285</v>
      </c>
      <c r="B264" s="13" t="s">
        <v>202</v>
      </c>
      <c r="C264" s="13" t="s">
        <v>274</v>
      </c>
      <c r="D264" s="13" t="s">
        <v>5</v>
      </c>
      <c r="E264" s="13"/>
      <c r="F264" s="39">
        <f aca="true" t="shared" si="35" ref="F264:J265">F265</f>
        <v>120</v>
      </c>
      <c r="G264" s="39">
        <f t="shared" si="35"/>
        <v>15.165</v>
      </c>
      <c r="H264" s="77">
        <f t="shared" si="25"/>
        <v>12.6375</v>
      </c>
      <c r="I264" s="39">
        <f t="shared" si="35"/>
        <v>200</v>
      </c>
      <c r="J264" s="39">
        <f t="shared" si="35"/>
        <v>200</v>
      </c>
    </row>
    <row r="265" spans="1:10" s="16" customFormat="1" ht="15.75" outlineLevel="6">
      <c r="A265" s="4" t="s">
        <v>86</v>
      </c>
      <c r="B265" s="5" t="s">
        <v>202</v>
      </c>
      <c r="C265" s="5" t="s">
        <v>330</v>
      </c>
      <c r="D265" s="5" t="s">
        <v>87</v>
      </c>
      <c r="E265" s="5"/>
      <c r="F265" s="40">
        <f>F266+F267</f>
        <v>120</v>
      </c>
      <c r="G265" s="40">
        <f>G266+G267</f>
        <v>15.165</v>
      </c>
      <c r="H265" s="77">
        <f t="shared" si="25"/>
        <v>12.6375</v>
      </c>
      <c r="I265" s="40">
        <f t="shared" si="35"/>
        <v>200</v>
      </c>
      <c r="J265" s="40">
        <f t="shared" si="35"/>
        <v>200</v>
      </c>
    </row>
    <row r="266" spans="1:10" s="16" customFormat="1" ht="31.5" outlineLevel="6">
      <c r="A266" s="26" t="s">
        <v>88</v>
      </c>
      <c r="B266" s="23" t="s">
        <v>202</v>
      </c>
      <c r="C266" s="23" t="s">
        <v>330</v>
      </c>
      <c r="D266" s="23" t="s">
        <v>89</v>
      </c>
      <c r="E266" s="23"/>
      <c r="F266" s="41">
        <v>0</v>
      </c>
      <c r="G266" s="41">
        <v>0</v>
      </c>
      <c r="H266" s="77">
        <v>0</v>
      </c>
      <c r="I266" s="41">
        <v>200</v>
      </c>
      <c r="J266" s="41">
        <v>200</v>
      </c>
    </row>
    <row r="267" spans="1:10" s="16" customFormat="1" ht="15.75" outlineLevel="6">
      <c r="A267" s="22" t="s">
        <v>404</v>
      </c>
      <c r="B267" s="23" t="s">
        <v>202</v>
      </c>
      <c r="C267" s="23" t="s">
        <v>330</v>
      </c>
      <c r="D267" s="23" t="s">
        <v>403</v>
      </c>
      <c r="E267" s="23"/>
      <c r="F267" s="41">
        <v>120</v>
      </c>
      <c r="G267" s="41">
        <v>15.165</v>
      </c>
      <c r="H267" s="77">
        <f aca="true" t="shared" si="36" ref="H267:H330">G267/F267*100</f>
        <v>12.6375</v>
      </c>
      <c r="I267" s="41"/>
      <c r="J267" s="41"/>
    </row>
    <row r="268" spans="1:10" s="16" customFormat="1" ht="17.25" customHeight="1" outlineLevel="3">
      <c r="A268" s="6" t="s">
        <v>34</v>
      </c>
      <c r="B268" s="7" t="s">
        <v>12</v>
      </c>
      <c r="C268" s="7" t="s">
        <v>211</v>
      </c>
      <c r="D268" s="7" t="s">
        <v>5</v>
      </c>
      <c r="E268" s="7"/>
      <c r="F268" s="38">
        <f>+F269</f>
        <v>970.70872</v>
      </c>
      <c r="G268" s="38">
        <f>+G269</f>
        <v>0</v>
      </c>
      <c r="H268" s="77">
        <f t="shared" si="36"/>
        <v>0</v>
      </c>
      <c r="I268" s="38">
        <f>+I269</f>
        <v>1070.7158</v>
      </c>
      <c r="J268" s="38">
        <f>+J269</f>
        <v>1070.74444</v>
      </c>
    </row>
    <row r="269" spans="1:10" s="16" customFormat="1" ht="17.25" customHeight="1" outlineLevel="3">
      <c r="A269" s="14" t="s">
        <v>120</v>
      </c>
      <c r="B269" s="7" t="s">
        <v>12</v>
      </c>
      <c r="C269" s="7" t="s">
        <v>212</v>
      </c>
      <c r="D269" s="7" t="s">
        <v>5</v>
      </c>
      <c r="E269" s="7"/>
      <c r="F269" s="38">
        <f>F270</f>
        <v>970.70872</v>
      </c>
      <c r="G269" s="38">
        <f>G270</f>
        <v>0</v>
      </c>
      <c r="H269" s="77">
        <f t="shared" si="36"/>
        <v>0</v>
      </c>
      <c r="I269" s="38">
        <f>I270</f>
        <v>1070.7158</v>
      </c>
      <c r="J269" s="38">
        <f>J270</f>
        <v>1070.74444</v>
      </c>
    </row>
    <row r="270" spans="1:10" s="16" customFormat="1" ht="17.25" customHeight="1" outlineLevel="3">
      <c r="A270" s="14" t="s">
        <v>122</v>
      </c>
      <c r="B270" s="7" t="s">
        <v>12</v>
      </c>
      <c r="C270" s="7" t="s">
        <v>319</v>
      </c>
      <c r="D270" s="7" t="s">
        <v>5</v>
      </c>
      <c r="E270" s="7"/>
      <c r="F270" s="38">
        <f>F271+F277</f>
        <v>970.70872</v>
      </c>
      <c r="G270" s="38">
        <f>G271+G277</f>
        <v>0</v>
      </c>
      <c r="H270" s="77">
        <f t="shared" si="36"/>
        <v>0</v>
      </c>
      <c r="I270" s="38">
        <f>I271+I277</f>
        <v>1070.7158</v>
      </c>
      <c r="J270" s="38">
        <f>J271+J277</f>
        <v>1070.74444</v>
      </c>
    </row>
    <row r="271" spans="1:10" s="16" customFormat="1" ht="50.25" customHeight="1" outlineLevel="3">
      <c r="A271" s="29" t="s">
        <v>163</v>
      </c>
      <c r="B271" s="13" t="s">
        <v>12</v>
      </c>
      <c r="C271" s="13" t="s">
        <v>347</v>
      </c>
      <c r="D271" s="13" t="s">
        <v>5</v>
      </c>
      <c r="E271" s="13"/>
      <c r="F271" s="39">
        <f>F272+F275</f>
        <v>0.70872</v>
      </c>
      <c r="G271" s="39">
        <f>G272+G275</f>
        <v>0</v>
      </c>
      <c r="H271" s="77">
        <f t="shared" si="36"/>
        <v>0</v>
      </c>
      <c r="I271" s="39">
        <f>I272+I275</f>
        <v>0.7158</v>
      </c>
      <c r="J271" s="39">
        <f>J272+J275</f>
        <v>0.74444</v>
      </c>
    </row>
    <row r="272" spans="1:10" s="16" customFormat="1" ht="18" customHeight="1" outlineLevel="3">
      <c r="A272" s="4" t="s">
        <v>85</v>
      </c>
      <c r="B272" s="5" t="s">
        <v>12</v>
      </c>
      <c r="C272" s="5" t="s">
        <v>347</v>
      </c>
      <c r="D272" s="5" t="s">
        <v>84</v>
      </c>
      <c r="E272" s="5"/>
      <c r="F272" s="40">
        <f>F273+F274</f>
        <v>0.61</v>
      </c>
      <c r="G272" s="40">
        <f>G273+G274</f>
        <v>0</v>
      </c>
      <c r="H272" s="77">
        <f t="shared" si="36"/>
        <v>0</v>
      </c>
      <c r="I272" s="40">
        <f>I273+I274</f>
        <v>0.634</v>
      </c>
      <c r="J272" s="40">
        <f>J273+J274</f>
        <v>0.659</v>
      </c>
    </row>
    <row r="273" spans="1:10" s="16" customFormat="1" ht="17.25" customHeight="1" outlineLevel="3">
      <c r="A273" s="22" t="s">
        <v>204</v>
      </c>
      <c r="B273" s="23" t="s">
        <v>12</v>
      </c>
      <c r="C273" s="23" t="s">
        <v>347</v>
      </c>
      <c r="D273" s="23" t="s">
        <v>82</v>
      </c>
      <c r="E273" s="23"/>
      <c r="F273" s="41">
        <v>0.468</v>
      </c>
      <c r="G273" s="41">
        <v>0</v>
      </c>
      <c r="H273" s="77">
        <f t="shared" si="36"/>
        <v>0</v>
      </c>
      <c r="I273" s="41">
        <v>0.487</v>
      </c>
      <c r="J273" s="41">
        <v>0.506</v>
      </c>
    </row>
    <row r="274" spans="1:10" s="16" customFormat="1" ht="50.25" customHeight="1" outlineLevel="3">
      <c r="A274" s="22" t="s">
        <v>205</v>
      </c>
      <c r="B274" s="23" t="s">
        <v>12</v>
      </c>
      <c r="C274" s="23" t="s">
        <v>347</v>
      </c>
      <c r="D274" s="23" t="s">
        <v>206</v>
      </c>
      <c r="E274" s="23"/>
      <c r="F274" s="41">
        <v>0.142</v>
      </c>
      <c r="G274" s="41">
        <v>0</v>
      </c>
      <c r="H274" s="77">
        <f t="shared" si="36"/>
        <v>0</v>
      </c>
      <c r="I274" s="41">
        <v>0.147</v>
      </c>
      <c r="J274" s="41">
        <v>0.153</v>
      </c>
    </row>
    <row r="275" spans="1:10" s="16" customFormat="1" ht="17.25" customHeight="1" outlineLevel="3">
      <c r="A275" s="4" t="s">
        <v>86</v>
      </c>
      <c r="B275" s="5" t="s">
        <v>12</v>
      </c>
      <c r="C275" s="5" t="s">
        <v>347</v>
      </c>
      <c r="D275" s="5" t="s">
        <v>87</v>
      </c>
      <c r="E275" s="5"/>
      <c r="F275" s="40">
        <f>F276</f>
        <v>0.09872</v>
      </c>
      <c r="G275" s="40">
        <f>G276</f>
        <v>0</v>
      </c>
      <c r="H275" s="77">
        <f t="shared" si="36"/>
        <v>0</v>
      </c>
      <c r="I275" s="40">
        <f>I276</f>
        <v>0.0818</v>
      </c>
      <c r="J275" s="40">
        <f>J276</f>
        <v>0.08544</v>
      </c>
    </row>
    <row r="276" spans="1:10" s="16" customFormat="1" ht="17.25" customHeight="1" outlineLevel="3">
      <c r="A276" s="22" t="s">
        <v>88</v>
      </c>
      <c r="B276" s="23" t="s">
        <v>12</v>
      </c>
      <c r="C276" s="23" t="s">
        <v>347</v>
      </c>
      <c r="D276" s="23" t="s">
        <v>89</v>
      </c>
      <c r="E276" s="23"/>
      <c r="F276" s="41">
        <v>0.09872</v>
      </c>
      <c r="G276" s="41">
        <v>0</v>
      </c>
      <c r="H276" s="77">
        <f t="shared" si="36"/>
        <v>0</v>
      </c>
      <c r="I276" s="41">
        <v>0.0818</v>
      </c>
      <c r="J276" s="41">
        <v>0.08544</v>
      </c>
    </row>
    <row r="277" spans="1:10" s="16" customFormat="1" ht="17.25" customHeight="1" outlineLevel="3">
      <c r="A277" s="24" t="s">
        <v>180</v>
      </c>
      <c r="B277" s="13" t="s">
        <v>12</v>
      </c>
      <c r="C277" s="13" t="s">
        <v>348</v>
      </c>
      <c r="D277" s="13" t="s">
        <v>5</v>
      </c>
      <c r="E277" s="13"/>
      <c r="F277" s="39">
        <f>F278+F280</f>
        <v>970</v>
      </c>
      <c r="G277" s="39">
        <f>G278+G280</f>
        <v>0</v>
      </c>
      <c r="H277" s="77">
        <f t="shared" si="36"/>
        <v>0</v>
      </c>
      <c r="I277" s="39">
        <f>I278+I280</f>
        <v>1070</v>
      </c>
      <c r="J277" s="39">
        <f>J278+J280</f>
        <v>1070</v>
      </c>
    </row>
    <row r="278" spans="1:10" s="16" customFormat="1" ht="17.25" customHeight="1" outlineLevel="3">
      <c r="A278" s="4" t="s">
        <v>86</v>
      </c>
      <c r="B278" s="5" t="s">
        <v>12</v>
      </c>
      <c r="C278" s="5" t="s">
        <v>348</v>
      </c>
      <c r="D278" s="5" t="s">
        <v>87</v>
      </c>
      <c r="E278" s="5"/>
      <c r="F278" s="40">
        <f>F279</f>
        <v>170</v>
      </c>
      <c r="G278" s="40">
        <f>G279</f>
        <v>0</v>
      </c>
      <c r="H278" s="77">
        <f t="shared" si="36"/>
        <v>0</v>
      </c>
      <c r="I278" s="40">
        <f>I279</f>
        <v>1070</v>
      </c>
      <c r="J278" s="40">
        <f>J279</f>
        <v>1070</v>
      </c>
    </row>
    <row r="279" spans="1:10" s="16" customFormat="1" ht="17.25" customHeight="1" outlineLevel="3">
      <c r="A279" s="22" t="s">
        <v>88</v>
      </c>
      <c r="B279" s="23" t="s">
        <v>12</v>
      </c>
      <c r="C279" s="23" t="s">
        <v>348</v>
      </c>
      <c r="D279" s="23" t="s">
        <v>89</v>
      </c>
      <c r="E279" s="23"/>
      <c r="F279" s="41">
        <v>170</v>
      </c>
      <c r="G279" s="41">
        <v>0</v>
      </c>
      <c r="H279" s="77">
        <f t="shared" si="36"/>
        <v>0</v>
      </c>
      <c r="I279" s="41">
        <v>1070</v>
      </c>
      <c r="J279" s="41">
        <v>1070</v>
      </c>
    </row>
    <row r="280" spans="1:10" s="16" customFormat="1" ht="17.25" customHeight="1" outlineLevel="3">
      <c r="A280" s="4" t="s">
        <v>406</v>
      </c>
      <c r="B280" s="5" t="s">
        <v>12</v>
      </c>
      <c r="C280" s="5" t="s">
        <v>348</v>
      </c>
      <c r="D280" s="5" t="s">
        <v>405</v>
      </c>
      <c r="E280" s="5"/>
      <c r="F280" s="40">
        <f>F281</f>
        <v>800</v>
      </c>
      <c r="G280" s="40">
        <f>G281</f>
        <v>0</v>
      </c>
      <c r="H280" s="77">
        <f t="shared" si="36"/>
        <v>0</v>
      </c>
      <c r="I280" s="40">
        <f>I281</f>
        <v>0</v>
      </c>
      <c r="J280" s="40">
        <f>J281</f>
        <v>0</v>
      </c>
    </row>
    <row r="281" spans="1:10" s="16" customFormat="1" ht="17.25" customHeight="1" outlineLevel="3">
      <c r="A281" s="22" t="s">
        <v>105</v>
      </c>
      <c r="B281" s="23" t="s">
        <v>12</v>
      </c>
      <c r="C281" s="23" t="s">
        <v>348</v>
      </c>
      <c r="D281" s="23" t="s">
        <v>104</v>
      </c>
      <c r="E281" s="23"/>
      <c r="F281" s="41">
        <v>800</v>
      </c>
      <c r="G281" s="41">
        <v>0</v>
      </c>
      <c r="H281" s="77">
        <f t="shared" si="36"/>
        <v>0</v>
      </c>
      <c r="I281" s="41">
        <v>0</v>
      </c>
      <c r="J281" s="41">
        <v>0</v>
      </c>
    </row>
    <row r="282" spans="1:10" s="16" customFormat="1" ht="18.75" outlineLevel="6">
      <c r="A282" s="11" t="s">
        <v>51</v>
      </c>
      <c r="B282" s="12" t="s">
        <v>50</v>
      </c>
      <c r="C282" s="12" t="s">
        <v>211</v>
      </c>
      <c r="D282" s="12" t="s">
        <v>5</v>
      </c>
      <c r="E282" s="12"/>
      <c r="F282" s="37">
        <f>F283+F307+F349+F372+F377+F386</f>
        <v>735777.1468</v>
      </c>
      <c r="G282" s="37">
        <f>G283+G307+G349+G372+G377+G386</f>
        <v>175344.02300000002</v>
      </c>
      <c r="H282" s="77">
        <f t="shared" si="36"/>
        <v>23.83113198916224</v>
      </c>
      <c r="I282" s="37">
        <f>I283+I307+I349+I372+I377+I386</f>
        <v>759014.6050200001</v>
      </c>
      <c r="J282" s="37">
        <f>J283+J307+J349+J372+J377+J386</f>
        <v>789104.9357400001</v>
      </c>
    </row>
    <row r="283" spans="1:10" s="16" customFormat="1" ht="18.75" outlineLevel="6">
      <c r="A283" s="11" t="s">
        <v>41</v>
      </c>
      <c r="B283" s="12" t="s">
        <v>19</v>
      </c>
      <c r="C283" s="12" t="s">
        <v>211</v>
      </c>
      <c r="D283" s="12" t="s">
        <v>5</v>
      </c>
      <c r="E283" s="12"/>
      <c r="F283" s="37">
        <f>F284+F288</f>
        <v>161922.97193000003</v>
      </c>
      <c r="G283" s="37">
        <f>G284+G288</f>
        <v>38169.667</v>
      </c>
      <c r="H283" s="77">
        <f t="shared" si="36"/>
        <v>23.572731246867743</v>
      </c>
      <c r="I283" s="37">
        <f>I284+I288</f>
        <v>168184.928</v>
      </c>
      <c r="J283" s="37">
        <f>J284+J288</f>
        <v>174004.553</v>
      </c>
    </row>
    <row r="284" spans="1:10" s="16" customFormat="1" ht="31.5" outlineLevel="6">
      <c r="A284" s="14" t="s">
        <v>120</v>
      </c>
      <c r="B284" s="7" t="s">
        <v>19</v>
      </c>
      <c r="C284" s="7" t="s">
        <v>319</v>
      </c>
      <c r="D284" s="7" t="s">
        <v>5</v>
      </c>
      <c r="E284" s="7"/>
      <c r="F284" s="38">
        <f aca="true" t="shared" si="37" ref="F284:J286">F285</f>
        <v>60.46363</v>
      </c>
      <c r="G284" s="38">
        <f t="shared" si="37"/>
        <v>60.464</v>
      </c>
      <c r="H284" s="77">
        <f t="shared" si="36"/>
        <v>100.00061193811882</v>
      </c>
      <c r="I284" s="38">
        <f t="shared" si="37"/>
        <v>0</v>
      </c>
      <c r="J284" s="38">
        <f t="shared" si="37"/>
        <v>0</v>
      </c>
    </row>
    <row r="285" spans="1:10" s="16" customFormat="1" ht="31.5" outlineLevel="6">
      <c r="A285" s="14" t="s">
        <v>122</v>
      </c>
      <c r="B285" s="7" t="s">
        <v>19</v>
      </c>
      <c r="C285" s="7" t="s">
        <v>319</v>
      </c>
      <c r="D285" s="7" t="s">
        <v>5</v>
      </c>
      <c r="E285" s="7"/>
      <c r="F285" s="38">
        <f t="shared" si="37"/>
        <v>60.46363</v>
      </c>
      <c r="G285" s="38">
        <f t="shared" si="37"/>
        <v>60.464</v>
      </c>
      <c r="H285" s="77">
        <f t="shared" si="36"/>
        <v>100.00061193811882</v>
      </c>
      <c r="I285" s="38">
        <f t="shared" si="37"/>
        <v>0</v>
      </c>
      <c r="J285" s="38">
        <f t="shared" si="37"/>
        <v>0</v>
      </c>
    </row>
    <row r="286" spans="1:10" s="16" customFormat="1" ht="22.5" customHeight="1" outlineLevel="6">
      <c r="A286" s="24" t="s">
        <v>374</v>
      </c>
      <c r="B286" s="13" t="s">
        <v>19</v>
      </c>
      <c r="C286" s="13" t="s">
        <v>375</v>
      </c>
      <c r="D286" s="13" t="s">
        <v>5</v>
      </c>
      <c r="E286" s="13"/>
      <c r="F286" s="39">
        <f t="shared" si="37"/>
        <v>60.46363</v>
      </c>
      <c r="G286" s="39">
        <f t="shared" si="37"/>
        <v>60.464</v>
      </c>
      <c r="H286" s="77">
        <f t="shared" si="36"/>
        <v>100.00061193811882</v>
      </c>
      <c r="I286" s="39">
        <f t="shared" si="37"/>
        <v>0</v>
      </c>
      <c r="J286" s="39">
        <f t="shared" si="37"/>
        <v>0</v>
      </c>
    </row>
    <row r="287" spans="1:10" s="16" customFormat="1" ht="15.75" outlineLevel="6">
      <c r="A287" s="44" t="s">
        <v>79</v>
      </c>
      <c r="B287" s="43" t="s">
        <v>19</v>
      </c>
      <c r="C287" s="43" t="s">
        <v>375</v>
      </c>
      <c r="D287" s="43" t="s">
        <v>80</v>
      </c>
      <c r="E287" s="43"/>
      <c r="F287" s="55">
        <v>60.46363</v>
      </c>
      <c r="G287" s="55">
        <v>60.464</v>
      </c>
      <c r="H287" s="77">
        <f t="shared" si="36"/>
        <v>100.00061193811882</v>
      </c>
      <c r="I287" s="55">
        <v>0</v>
      </c>
      <c r="J287" s="55">
        <v>0</v>
      </c>
    </row>
    <row r="288" spans="1:10" s="16" customFormat="1" ht="15.75" outlineLevel="6">
      <c r="A288" s="9" t="s">
        <v>128</v>
      </c>
      <c r="B288" s="7" t="s">
        <v>19</v>
      </c>
      <c r="C288" s="7" t="s">
        <v>211</v>
      </c>
      <c r="D288" s="7" t="s">
        <v>5</v>
      </c>
      <c r="E288" s="7"/>
      <c r="F288" s="38">
        <f>F289+F300</f>
        <v>161862.50830000002</v>
      </c>
      <c r="G288" s="38">
        <f>G289+G300</f>
        <v>38109.203</v>
      </c>
      <c r="H288" s="77">
        <f t="shared" si="36"/>
        <v>23.5441816639635</v>
      </c>
      <c r="I288" s="38">
        <f>I289+I300</f>
        <v>168184.928</v>
      </c>
      <c r="J288" s="38">
        <f>J289+J300</f>
        <v>174004.553</v>
      </c>
    </row>
    <row r="289" spans="1:10" s="16" customFormat="1" ht="15.75" outlineLevel="6">
      <c r="A289" s="30" t="s">
        <v>191</v>
      </c>
      <c r="B289" s="7" t="s">
        <v>19</v>
      </c>
      <c r="C289" s="7" t="s">
        <v>221</v>
      </c>
      <c r="D289" s="7" t="s">
        <v>5</v>
      </c>
      <c r="E289" s="7"/>
      <c r="F289" s="38">
        <f>F290</f>
        <v>161381.9455</v>
      </c>
      <c r="G289" s="38">
        <f>G290</f>
        <v>38109.203</v>
      </c>
      <c r="H289" s="77">
        <f t="shared" si="36"/>
        <v>23.614291475994133</v>
      </c>
      <c r="I289" s="38">
        <f>I290</f>
        <v>168184.928</v>
      </c>
      <c r="J289" s="38">
        <f>J290</f>
        <v>174004.553</v>
      </c>
    </row>
    <row r="290" spans="1:10" s="16" customFormat="1" ht="19.5" customHeight="1" outlineLevel="6">
      <c r="A290" s="30" t="s">
        <v>135</v>
      </c>
      <c r="B290" s="7" t="s">
        <v>19</v>
      </c>
      <c r="C290" s="7" t="s">
        <v>222</v>
      </c>
      <c r="D290" s="7" t="s">
        <v>5</v>
      </c>
      <c r="E290" s="7"/>
      <c r="F290" s="38">
        <f>F291+F294+F297</f>
        <v>161381.9455</v>
      </c>
      <c r="G290" s="38">
        <f>G291+G294+G297</f>
        <v>38109.203</v>
      </c>
      <c r="H290" s="77">
        <f t="shared" si="36"/>
        <v>23.614291475994133</v>
      </c>
      <c r="I290" s="38">
        <f>I291+I294+I297</f>
        <v>168184.928</v>
      </c>
      <c r="J290" s="38">
        <f>J291+J294+J297</f>
        <v>174004.553</v>
      </c>
    </row>
    <row r="291" spans="1:10" s="16" customFormat="1" ht="31.5" outlineLevel="6">
      <c r="A291" s="24" t="s">
        <v>136</v>
      </c>
      <c r="B291" s="13" t="s">
        <v>19</v>
      </c>
      <c r="C291" s="13" t="s">
        <v>223</v>
      </c>
      <c r="D291" s="13" t="s">
        <v>5</v>
      </c>
      <c r="E291" s="13"/>
      <c r="F291" s="39">
        <f aca="true" t="shared" si="38" ref="F291:J292">F292</f>
        <v>57895.1</v>
      </c>
      <c r="G291" s="39">
        <f t="shared" si="38"/>
        <v>18125</v>
      </c>
      <c r="H291" s="77">
        <f t="shared" si="36"/>
        <v>31.30662180391778</v>
      </c>
      <c r="I291" s="39">
        <f t="shared" si="38"/>
        <v>57895.1</v>
      </c>
      <c r="J291" s="39">
        <f t="shared" si="38"/>
        <v>57895.1</v>
      </c>
    </row>
    <row r="292" spans="1:10" s="16" customFormat="1" ht="15.75" outlineLevel="6">
      <c r="A292" s="4" t="s">
        <v>106</v>
      </c>
      <c r="B292" s="5" t="s">
        <v>19</v>
      </c>
      <c r="C292" s="5" t="s">
        <v>223</v>
      </c>
      <c r="D292" s="5" t="s">
        <v>107</v>
      </c>
      <c r="E292" s="5"/>
      <c r="F292" s="40">
        <f t="shared" si="38"/>
        <v>57895.1</v>
      </c>
      <c r="G292" s="40">
        <f t="shared" si="38"/>
        <v>18125</v>
      </c>
      <c r="H292" s="77">
        <f t="shared" si="36"/>
        <v>31.30662180391778</v>
      </c>
      <c r="I292" s="40">
        <f t="shared" si="38"/>
        <v>57895.1</v>
      </c>
      <c r="J292" s="40">
        <f t="shared" si="38"/>
        <v>57895.1</v>
      </c>
    </row>
    <row r="293" spans="1:10" s="16" customFormat="1" ht="47.25" outlineLevel="6">
      <c r="A293" s="26" t="s">
        <v>171</v>
      </c>
      <c r="B293" s="23" t="s">
        <v>19</v>
      </c>
      <c r="C293" s="23" t="s">
        <v>223</v>
      </c>
      <c r="D293" s="23" t="s">
        <v>78</v>
      </c>
      <c r="E293" s="23"/>
      <c r="F293" s="41">
        <v>57895.1</v>
      </c>
      <c r="G293" s="41">
        <v>18125</v>
      </c>
      <c r="H293" s="77">
        <f t="shared" si="36"/>
        <v>31.30662180391778</v>
      </c>
      <c r="I293" s="41">
        <v>57895.1</v>
      </c>
      <c r="J293" s="41">
        <v>57895.1</v>
      </c>
    </row>
    <row r="294" spans="1:10" s="16" customFormat="1" ht="63" outlineLevel="6">
      <c r="A294" s="29" t="s">
        <v>137</v>
      </c>
      <c r="B294" s="13" t="s">
        <v>19</v>
      </c>
      <c r="C294" s="13" t="s">
        <v>224</v>
      </c>
      <c r="D294" s="13" t="s">
        <v>5</v>
      </c>
      <c r="E294" s="13"/>
      <c r="F294" s="39">
        <f aca="true" t="shared" si="39" ref="F294:J295">F295</f>
        <v>94558.373</v>
      </c>
      <c r="G294" s="39">
        <f t="shared" si="39"/>
        <v>18900</v>
      </c>
      <c r="H294" s="77">
        <f t="shared" si="36"/>
        <v>19.98765355237235</v>
      </c>
      <c r="I294" s="39">
        <f t="shared" si="39"/>
        <v>98344.348</v>
      </c>
      <c r="J294" s="39">
        <f t="shared" si="39"/>
        <v>104163.973</v>
      </c>
    </row>
    <row r="295" spans="1:10" s="16" customFormat="1" ht="15.75" outlineLevel="6">
      <c r="A295" s="4" t="s">
        <v>106</v>
      </c>
      <c r="B295" s="5" t="s">
        <v>19</v>
      </c>
      <c r="C295" s="5" t="s">
        <v>224</v>
      </c>
      <c r="D295" s="5" t="s">
        <v>107</v>
      </c>
      <c r="E295" s="5"/>
      <c r="F295" s="40">
        <f t="shared" si="39"/>
        <v>94558.373</v>
      </c>
      <c r="G295" s="40">
        <f t="shared" si="39"/>
        <v>18900</v>
      </c>
      <c r="H295" s="77">
        <f t="shared" si="36"/>
        <v>19.98765355237235</v>
      </c>
      <c r="I295" s="40">
        <f t="shared" si="39"/>
        <v>98344.348</v>
      </c>
      <c r="J295" s="40">
        <f t="shared" si="39"/>
        <v>104163.973</v>
      </c>
    </row>
    <row r="296" spans="1:10" s="16" customFormat="1" ht="47.25" outlineLevel="6">
      <c r="A296" s="26" t="s">
        <v>171</v>
      </c>
      <c r="B296" s="23" t="s">
        <v>19</v>
      </c>
      <c r="C296" s="23" t="s">
        <v>224</v>
      </c>
      <c r="D296" s="23" t="s">
        <v>78</v>
      </c>
      <c r="E296" s="23"/>
      <c r="F296" s="41">
        <v>94558.373</v>
      </c>
      <c r="G296" s="41">
        <v>18900</v>
      </c>
      <c r="H296" s="77">
        <f t="shared" si="36"/>
        <v>19.98765355237235</v>
      </c>
      <c r="I296" s="41">
        <v>98344.348</v>
      </c>
      <c r="J296" s="41">
        <v>104163.973</v>
      </c>
    </row>
    <row r="297" spans="1:10" s="16" customFormat="1" ht="31.5" outlineLevel="6">
      <c r="A297" s="29" t="s">
        <v>139</v>
      </c>
      <c r="B297" s="13" t="s">
        <v>19</v>
      </c>
      <c r="C297" s="13" t="s">
        <v>225</v>
      </c>
      <c r="D297" s="13" t="s">
        <v>5</v>
      </c>
      <c r="E297" s="13"/>
      <c r="F297" s="39">
        <f aca="true" t="shared" si="40" ref="F297:J298">F298</f>
        <v>8928.4725</v>
      </c>
      <c r="G297" s="39">
        <f t="shared" si="40"/>
        <v>1084.203</v>
      </c>
      <c r="H297" s="77">
        <f t="shared" si="36"/>
        <v>12.143208146746266</v>
      </c>
      <c r="I297" s="39">
        <f t="shared" si="40"/>
        <v>11945.48</v>
      </c>
      <c r="J297" s="39">
        <f t="shared" si="40"/>
        <v>11945.48</v>
      </c>
    </row>
    <row r="298" spans="1:10" s="16" customFormat="1" ht="15.75" outlineLevel="6">
      <c r="A298" s="4" t="s">
        <v>106</v>
      </c>
      <c r="B298" s="5" t="s">
        <v>19</v>
      </c>
      <c r="C298" s="5" t="s">
        <v>225</v>
      </c>
      <c r="D298" s="5" t="s">
        <v>107</v>
      </c>
      <c r="E298" s="5"/>
      <c r="F298" s="40">
        <f t="shared" si="40"/>
        <v>8928.4725</v>
      </c>
      <c r="G298" s="40">
        <f t="shared" si="40"/>
        <v>1084.203</v>
      </c>
      <c r="H298" s="77">
        <f t="shared" si="36"/>
        <v>12.143208146746266</v>
      </c>
      <c r="I298" s="40">
        <f t="shared" si="40"/>
        <v>11945.48</v>
      </c>
      <c r="J298" s="40">
        <f t="shared" si="40"/>
        <v>11945.48</v>
      </c>
    </row>
    <row r="299" spans="1:10" s="16" customFormat="1" ht="15.75" outlineLevel="6">
      <c r="A299" s="26" t="s">
        <v>79</v>
      </c>
      <c r="B299" s="23" t="s">
        <v>19</v>
      </c>
      <c r="C299" s="23" t="s">
        <v>225</v>
      </c>
      <c r="D299" s="23" t="s">
        <v>80</v>
      </c>
      <c r="E299" s="23"/>
      <c r="F299" s="41">
        <f>7428.4725+1500</f>
        <v>8928.4725</v>
      </c>
      <c r="G299" s="41">
        <v>1084.203</v>
      </c>
      <c r="H299" s="77">
        <f t="shared" si="36"/>
        <v>12.143208146746266</v>
      </c>
      <c r="I299" s="41">
        <v>11945.48</v>
      </c>
      <c r="J299" s="41">
        <v>11945.48</v>
      </c>
    </row>
    <row r="300" spans="1:10" s="16" customFormat="1" ht="31.5" outlineLevel="6">
      <c r="A300" s="30" t="s">
        <v>412</v>
      </c>
      <c r="B300" s="7" t="s">
        <v>19</v>
      </c>
      <c r="C300" s="7" t="s">
        <v>407</v>
      </c>
      <c r="D300" s="7" t="s">
        <v>5</v>
      </c>
      <c r="E300" s="7"/>
      <c r="F300" s="38">
        <f>F301+F304</f>
        <v>480.5628</v>
      </c>
      <c r="G300" s="38">
        <f>G301+G304</f>
        <v>0</v>
      </c>
      <c r="H300" s="77">
        <f t="shared" si="36"/>
        <v>0</v>
      </c>
      <c r="I300" s="38">
        <f>I301+I304</f>
        <v>0</v>
      </c>
      <c r="J300" s="38">
        <f>J301+J304</f>
        <v>0</v>
      </c>
    </row>
    <row r="301" spans="1:10" s="16" customFormat="1" ht="47.25" outlineLevel="6">
      <c r="A301" s="24" t="s">
        <v>414</v>
      </c>
      <c r="B301" s="13" t="s">
        <v>19</v>
      </c>
      <c r="C301" s="13" t="s">
        <v>413</v>
      </c>
      <c r="D301" s="13" t="s">
        <v>5</v>
      </c>
      <c r="E301" s="13"/>
      <c r="F301" s="39">
        <f aca="true" t="shared" si="41" ref="F301:J302">F302</f>
        <v>466.1432</v>
      </c>
      <c r="G301" s="39">
        <f t="shared" si="41"/>
        <v>0</v>
      </c>
      <c r="H301" s="77">
        <f t="shared" si="36"/>
        <v>0</v>
      </c>
      <c r="I301" s="39">
        <f t="shared" si="41"/>
        <v>0</v>
      </c>
      <c r="J301" s="39">
        <f t="shared" si="41"/>
        <v>0</v>
      </c>
    </row>
    <row r="302" spans="1:10" s="16" customFormat="1" ht="15.75" outlineLevel="6">
      <c r="A302" s="4" t="s">
        <v>106</v>
      </c>
      <c r="B302" s="5" t="s">
        <v>19</v>
      </c>
      <c r="C302" s="5" t="s">
        <v>413</v>
      </c>
      <c r="D302" s="5" t="s">
        <v>107</v>
      </c>
      <c r="E302" s="5"/>
      <c r="F302" s="40">
        <f t="shared" si="41"/>
        <v>466.1432</v>
      </c>
      <c r="G302" s="40">
        <f t="shared" si="41"/>
        <v>0</v>
      </c>
      <c r="H302" s="77">
        <f t="shared" si="36"/>
        <v>0</v>
      </c>
      <c r="I302" s="40">
        <f t="shared" si="41"/>
        <v>0</v>
      </c>
      <c r="J302" s="40">
        <f t="shared" si="41"/>
        <v>0</v>
      </c>
    </row>
    <row r="303" spans="1:10" s="16" customFormat="1" ht="15.75" outlineLevel="6">
      <c r="A303" s="26" t="s">
        <v>79</v>
      </c>
      <c r="B303" s="23" t="s">
        <v>19</v>
      </c>
      <c r="C303" s="23" t="s">
        <v>413</v>
      </c>
      <c r="D303" s="23" t="s">
        <v>80</v>
      </c>
      <c r="E303" s="23"/>
      <c r="F303" s="41">
        <v>466.1432</v>
      </c>
      <c r="G303" s="41">
        <v>0</v>
      </c>
      <c r="H303" s="77">
        <f t="shared" si="36"/>
        <v>0</v>
      </c>
      <c r="I303" s="41">
        <v>0</v>
      </c>
      <c r="J303" s="41">
        <v>0</v>
      </c>
    </row>
    <row r="304" spans="1:10" s="16" customFormat="1" ht="47.25" outlineLevel="6">
      <c r="A304" s="24" t="s">
        <v>416</v>
      </c>
      <c r="B304" s="13" t="s">
        <v>19</v>
      </c>
      <c r="C304" s="13" t="s">
        <v>415</v>
      </c>
      <c r="D304" s="13" t="s">
        <v>5</v>
      </c>
      <c r="E304" s="13"/>
      <c r="F304" s="39">
        <f aca="true" t="shared" si="42" ref="F304:J305">F305</f>
        <v>14.4196</v>
      </c>
      <c r="G304" s="39">
        <f t="shared" si="42"/>
        <v>0</v>
      </c>
      <c r="H304" s="77">
        <f t="shared" si="36"/>
        <v>0</v>
      </c>
      <c r="I304" s="39">
        <f t="shared" si="42"/>
        <v>0</v>
      </c>
      <c r="J304" s="39">
        <f t="shared" si="42"/>
        <v>0</v>
      </c>
    </row>
    <row r="305" spans="1:10" s="16" customFormat="1" ht="15.75" outlineLevel="6">
      <c r="A305" s="4" t="s">
        <v>106</v>
      </c>
      <c r="B305" s="5" t="s">
        <v>19</v>
      </c>
      <c r="C305" s="5" t="s">
        <v>415</v>
      </c>
      <c r="D305" s="5" t="s">
        <v>107</v>
      </c>
      <c r="E305" s="5"/>
      <c r="F305" s="40">
        <f t="shared" si="42"/>
        <v>14.4196</v>
      </c>
      <c r="G305" s="40">
        <f t="shared" si="42"/>
        <v>0</v>
      </c>
      <c r="H305" s="77">
        <f t="shared" si="36"/>
        <v>0</v>
      </c>
      <c r="I305" s="40">
        <f t="shared" si="42"/>
        <v>0</v>
      </c>
      <c r="J305" s="40">
        <f t="shared" si="42"/>
        <v>0</v>
      </c>
    </row>
    <row r="306" spans="1:10" s="16" customFormat="1" ht="15.75" outlineLevel="6">
      <c r="A306" s="26" t="s">
        <v>79</v>
      </c>
      <c r="B306" s="23" t="s">
        <v>19</v>
      </c>
      <c r="C306" s="23" t="s">
        <v>415</v>
      </c>
      <c r="D306" s="23" t="s">
        <v>80</v>
      </c>
      <c r="E306" s="23"/>
      <c r="F306" s="41">
        <v>14.4196</v>
      </c>
      <c r="G306" s="41">
        <v>0</v>
      </c>
      <c r="H306" s="77">
        <f t="shared" si="36"/>
        <v>0</v>
      </c>
      <c r="I306" s="41">
        <v>0</v>
      </c>
      <c r="J306" s="41">
        <v>0</v>
      </c>
    </row>
    <row r="307" spans="1:10" s="16" customFormat="1" ht="15.75" outlineLevel="6">
      <c r="A307" s="31" t="s">
        <v>40</v>
      </c>
      <c r="B307" s="21" t="s">
        <v>20</v>
      </c>
      <c r="C307" s="21" t="s">
        <v>211</v>
      </c>
      <c r="D307" s="21" t="s">
        <v>5</v>
      </c>
      <c r="E307" s="21"/>
      <c r="F307" s="61">
        <f>F308+F312</f>
        <v>486614.5256899999</v>
      </c>
      <c r="G307" s="61">
        <f>G308+G312</f>
        <v>119949.376</v>
      </c>
      <c r="H307" s="77">
        <f t="shared" si="36"/>
        <v>24.64977300665585</v>
      </c>
      <c r="I307" s="61">
        <f>I308+I312</f>
        <v>507538.68102</v>
      </c>
      <c r="J307" s="61">
        <f>J308+J312</f>
        <v>529245.8503800001</v>
      </c>
    </row>
    <row r="308" spans="1:10" s="16" customFormat="1" ht="31.5" outlineLevel="6">
      <c r="A308" s="14" t="s">
        <v>120</v>
      </c>
      <c r="B308" s="7" t="s">
        <v>20</v>
      </c>
      <c r="C308" s="7" t="s">
        <v>319</v>
      </c>
      <c r="D308" s="7" t="s">
        <v>5</v>
      </c>
      <c r="E308" s="7"/>
      <c r="F308" s="38">
        <f aca="true" t="shared" si="43" ref="F308:J310">F309</f>
        <v>354.47108</v>
      </c>
      <c r="G308" s="38">
        <f t="shared" si="43"/>
        <v>354.471</v>
      </c>
      <c r="H308" s="77">
        <f t="shared" si="36"/>
        <v>99.99997743116307</v>
      </c>
      <c r="I308" s="38">
        <f t="shared" si="43"/>
        <v>0</v>
      </c>
      <c r="J308" s="38">
        <f t="shared" si="43"/>
        <v>0</v>
      </c>
    </row>
    <row r="309" spans="1:10" s="16" customFormat="1" ht="31.5" outlineLevel="6">
      <c r="A309" s="14" t="s">
        <v>122</v>
      </c>
      <c r="B309" s="7" t="s">
        <v>20</v>
      </c>
      <c r="C309" s="7" t="s">
        <v>319</v>
      </c>
      <c r="D309" s="7" t="s">
        <v>5</v>
      </c>
      <c r="E309" s="7"/>
      <c r="F309" s="38">
        <f t="shared" si="43"/>
        <v>354.47108</v>
      </c>
      <c r="G309" s="38">
        <f t="shared" si="43"/>
        <v>354.471</v>
      </c>
      <c r="H309" s="77">
        <f t="shared" si="36"/>
        <v>99.99997743116307</v>
      </c>
      <c r="I309" s="38">
        <f t="shared" si="43"/>
        <v>0</v>
      </c>
      <c r="J309" s="38">
        <f t="shared" si="43"/>
        <v>0</v>
      </c>
    </row>
    <row r="310" spans="1:10" s="16" customFormat="1" ht="31.5" outlineLevel="6">
      <c r="A310" s="24" t="s">
        <v>374</v>
      </c>
      <c r="B310" s="13" t="s">
        <v>20</v>
      </c>
      <c r="C310" s="13" t="s">
        <v>375</v>
      </c>
      <c r="D310" s="13" t="s">
        <v>5</v>
      </c>
      <c r="E310" s="13"/>
      <c r="F310" s="39">
        <f t="shared" si="43"/>
        <v>354.47108</v>
      </c>
      <c r="G310" s="39">
        <f t="shared" si="43"/>
        <v>354.471</v>
      </c>
      <c r="H310" s="77">
        <f t="shared" si="36"/>
        <v>99.99997743116307</v>
      </c>
      <c r="I310" s="39">
        <f t="shared" si="43"/>
        <v>0</v>
      </c>
      <c r="J310" s="39">
        <f t="shared" si="43"/>
        <v>0</v>
      </c>
    </row>
    <row r="311" spans="1:10" s="16" customFormat="1" ht="15.75" outlineLevel="6">
      <c r="A311" s="44" t="s">
        <v>79</v>
      </c>
      <c r="B311" s="43" t="s">
        <v>20</v>
      </c>
      <c r="C311" s="43" t="s">
        <v>375</v>
      </c>
      <c r="D311" s="43" t="s">
        <v>80</v>
      </c>
      <c r="E311" s="43"/>
      <c r="F311" s="55">
        <v>354.47108</v>
      </c>
      <c r="G311" s="55">
        <v>354.471</v>
      </c>
      <c r="H311" s="77">
        <f t="shared" si="36"/>
        <v>99.99997743116307</v>
      </c>
      <c r="I311" s="55">
        <v>0</v>
      </c>
      <c r="J311" s="55">
        <v>0</v>
      </c>
    </row>
    <row r="312" spans="1:10" s="16" customFormat="1" ht="15.75" outlineLevel="6">
      <c r="A312" s="9" t="s">
        <v>128</v>
      </c>
      <c r="B312" s="7" t="s">
        <v>20</v>
      </c>
      <c r="C312" s="7" t="s">
        <v>211</v>
      </c>
      <c r="D312" s="7" t="s">
        <v>5</v>
      </c>
      <c r="E312" s="7"/>
      <c r="F312" s="38">
        <f>F313+F336+F346</f>
        <v>486260.05460999993</v>
      </c>
      <c r="G312" s="38">
        <f>G313+G336+G346</f>
        <v>119594.905</v>
      </c>
      <c r="H312" s="77">
        <f t="shared" si="36"/>
        <v>24.594844644584246</v>
      </c>
      <c r="I312" s="38">
        <f>I313+I336+I346</f>
        <v>507538.68102</v>
      </c>
      <c r="J312" s="38">
        <f>J313+J336+J346</f>
        <v>529245.8503800001</v>
      </c>
    </row>
    <row r="313" spans="1:10" s="16" customFormat="1" ht="15.75" outlineLevel="6">
      <c r="A313" s="30" t="s">
        <v>191</v>
      </c>
      <c r="B313" s="7" t="s">
        <v>20</v>
      </c>
      <c r="C313" s="7" t="s">
        <v>221</v>
      </c>
      <c r="D313" s="7" t="s">
        <v>5</v>
      </c>
      <c r="E313" s="7"/>
      <c r="F313" s="38">
        <f>F314</f>
        <v>477368.52820999996</v>
      </c>
      <c r="G313" s="38">
        <f>G314</f>
        <v>119594.905</v>
      </c>
      <c r="H313" s="77">
        <f t="shared" si="36"/>
        <v>25.052951322209665</v>
      </c>
      <c r="I313" s="38">
        <f>I314</f>
        <v>505504.827</v>
      </c>
      <c r="J313" s="38">
        <f>J314</f>
        <v>527249.97918</v>
      </c>
    </row>
    <row r="314" spans="1:10" s="16" customFormat="1" ht="15.75" outlineLevel="6">
      <c r="A314" s="15" t="s">
        <v>138</v>
      </c>
      <c r="B314" s="7" t="s">
        <v>20</v>
      </c>
      <c r="C314" s="7" t="s">
        <v>227</v>
      </c>
      <c r="D314" s="7" t="s">
        <v>5</v>
      </c>
      <c r="E314" s="7"/>
      <c r="F314" s="65">
        <f>F315+F318+F327+F321+F333+F324+F330</f>
        <v>477368.52820999996</v>
      </c>
      <c r="G314" s="65">
        <f>G315+G318+G327+G321+G333+G324+G330</f>
        <v>119594.905</v>
      </c>
      <c r="H314" s="77">
        <f t="shared" si="36"/>
        <v>25.052951322209665</v>
      </c>
      <c r="I314" s="65">
        <f>I315+I318+I327+I321+I333+I324+I330</f>
        <v>505504.827</v>
      </c>
      <c r="J314" s="65">
        <f>J315+J318+J327+J321+J333+J324+J330</f>
        <v>527249.97918</v>
      </c>
    </row>
    <row r="315" spans="1:10" s="16" customFormat="1" ht="31.5" outlineLevel="6">
      <c r="A315" s="24" t="s">
        <v>136</v>
      </c>
      <c r="B315" s="13" t="s">
        <v>20</v>
      </c>
      <c r="C315" s="13" t="s">
        <v>228</v>
      </c>
      <c r="D315" s="13" t="s">
        <v>5</v>
      </c>
      <c r="E315" s="13"/>
      <c r="F315" s="62">
        <f aca="true" t="shared" si="44" ref="F315:J316">F316</f>
        <v>123198.7</v>
      </c>
      <c r="G315" s="62">
        <f t="shared" si="44"/>
        <v>37395</v>
      </c>
      <c r="H315" s="77">
        <f t="shared" si="36"/>
        <v>30.353404703134046</v>
      </c>
      <c r="I315" s="62">
        <f t="shared" si="44"/>
        <v>123198.7</v>
      </c>
      <c r="J315" s="62">
        <f t="shared" si="44"/>
        <v>123198.7</v>
      </c>
    </row>
    <row r="316" spans="1:10" s="16" customFormat="1" ht="15.75" outlineLevel="6">
      <c r="A316" s="4" t="s">
        <v>106</v>
      </c>
      <c r="B316" s="5" t="s">
        <v>20</v>
      </c>
      <c r="C316" s="5" t="s">
        <v>228</v>
      </c>
      <c r="D316" s="5" t="s">
        <v>107</v>
      </c>
      <c r="E316" s="5"/>
      <c r="F316" s="63">
        <f t="shared" si="44"/>
        <v>123198.7</v>
      </c>
      <c r="G316" s="63">
        <f t="shared" si="44"/>
        <v>37395</v>
      </c>
      <c r="H316" s="77">
        <f t="shared" si="36"/>
        <v>30.353404703134046</v>
      </c>
      <c r="I316" s="63">
        <f t="shared" si="44"/>
        <v>123198.7</v>
      </c>
      <c r="J316" s="63">
        <f t="shared" si="44"/>
        <v>123198.7</v>
      </c>
    </row>
    <row r="317" spans="1:10" s="16" customFormat="1" ht="47.25" outlineLevel="6">
      <c r="A317" s="26" t="s">
        <v>171</v>
      </c>
      <c r="B317" s="23" t="s">
        <v>20</v>
      </c>
      <c r="C317" s="23" t="s">
        <v>228</v>
      </c>
      <c r="D317" s="23" t="s">
        <v>78</v>
      </c>
      <c r="E317" s="23"/>
      <c r="F317" s="64">
        <v>123198.7</v>
      </c>
      <c r="G317" s="64">
        <v>37395</v>
      </c>
      <c r="H317" s="77">
        <f t="shared" si="36"/>
        <v>30.353404703134046</v>
      </c>
      <c r="I317" s="64">
        <v>123198.7</v>
      </c>
      <c r="J317" s="64">
        <v>123198.7</v>
      </c>
    </row>
    <row r="318" spans="1:10" s="16" customFormat="1" ht="31.5" outlineLevel="6">
      <c r="A318" s="29" t="s">
        <v>168</v>
      </c>
      <c r="B318" s="13" t="s">
        <v>20</v>
      </c>
      <c r="C318" s="13" t="s">
        <v>249</v>
      </c>
      <c r="D318" s="13" t="s">
        <v>5</v>
      </c>
      <c r="E318" s="13"/>
      <c r="F318" s="62">
        <f aca="true" t="shared" si="45" ref="F318:J319">F319</f>
        <v>7151.20021</v>
      </c>
      <c r="G318" s="62">
        <f t="shared" si="45"/>
        <v>535.602</v>
      </c>
      <c r="H318" s="77">
        <f t="shared" si="36"/>
        <v>7.4896798337575845</v>
      </c>
      <c r="I318" s="62">
        <f t="shared" si="45"/>
        <v>17939</v>
      </c>
      <c r="J318" s="62">
        <f t="shared" si="45"/>
        <v>20940</v>
      </c>
    </row>
    <row r="319" spans="1:10" s="16" customFormat="1" ht="15.75" outlineLevel="6">
      <c r="A319" s="4" t="s">
        <v>106</v>
      </c>
      <c r="B319" s="5" t="s">
        <v>20</v>
      </c>
      <c r="C319" s="5" t="s">
        <v>249</v>
      </c>
      <c r="D319" s="5" t="s">
        <v>107</v>
      </c>
      <c r="E319" s="5"/>
      <c r="F319" s="63">
        <f t="shared" si="45"/>
        <v>7151.20021</v>
      </c>
      <c r="G319" s="63">
        <f t="shared" si="45"/>
        <v>535.602</v>
      </c>
      <c r="H319" s="77">
        <f t="shared" si="36"/>
        <v>7.4896798337575845</v>
      </c>
      <c r="I319" s="63">
        <f t="shared" si="45"/>
        <v>17939</v>
      </c>
      <c r="J319" s="63">
        <f t="shared" si="45"/>
        <v>20940</v>
      </c>
    </row>
    <row r="320" spans="1:10" s="16" customFormat="1" ht="15.75" outlineLevel="6">
      <c r="A320" s="26" t="s">
        <v>79</v>
      </c>
      <c r="B320" s="23" t="s">
        <v>20</v>
      </c>
      <c r="C320" s="23" t="s">
        <v>249</v>
      </c>
      <c r="D320" s="23" t="s">
        <v>80</v>
      </c>
      <c r="E320" s="23"/>
      <c r="F320" s="64">
        <f>5151.20021+2000</f>
        <v>7151.20021</v>
      </c>
      <c r="G320" s="64">
        <v>535.602</v>
      </c>
      <c r="H320" s="77">
        <f t="shared" si="36"/>
        <v>7.4896798337575845</v>
      </c>
      <c r="I320" s="64">
        <v>17939</v>
      </c>
      <c r="J320" s="64">
        <v>20940</v>
      </c>
    </row>
    <row r="321" spans="1:10" s="16" customFormat="1" ht="50.25" customHeight="1" outlineLevel="6">
      <c r="A321" s="24" t="s">
        <v>391</v>
      </c>
      <c r="B321" s="13" t="s">
        <v>20</v>
      </c>
      <c r="C321" s="13" t="s">
        <v>390</v>
      </c>
      <c r="D321" s="13" t="s">
        <v>5</v>
      </c>
      <c r="E321" s="13"/>
      <c r="F321" s="62">
        <f aca="true" t="shared" si="46" ref="F321:J322">F322</f>
        <v>26910</v>
      </c>
      <c r="G321" s="62">
        <f t="shared" si="46"/>
        <v>6200</v>
      </c>
      <c r="H321" s="77">
        <f t="shared" si="36"/>
        <v>23.039762170196955</v>
      </c>
      <c r="I321" s="62">
        <f t="shared" si="46"/>
        <v>26910</v>
      </c>
      <c r="J321" s="62">
        <f t="shared" si="46"/>
        <v>26910</v>
      </c>
    </row>
    <row r="322" spans="1:10" s="16" customFormat="1" ht="15.75" outlineLevel="6">
      <c r="A322" s="4" t="s">
        <v>106</v>
      </c>
      <c r="B322" s="5" t="s">
        <v>20</v>
      </c>
      <c r="C322" s="5" t="s">
        <v>390</v>
      </c>
      <c r="D322" s="5" t="s">
        <v>107</v>
      </c>
      <c r="E322" s="5"/>
      <c r="F322" s="63">
        <f t="shared" si="46"/>
        <v>26910</v>
      </c>
      <c r="G322" s="63">
        <f t="shared" si="46"/>
        <v>6200</v>
      </c>
      <c r="H322" s="77">
        <f t="shared" si="36"/>
        <v>23.039762170196955</v>
      </c>
      <c r="I322" s="63">
        <f t="shared" si="46"/>
        <v>26910</v>
      </c>
      <c r="J322" s="63">
        <f t="shared" si="46"/>
        <v>26910</v>
      </c>
    </row>
    <row r="323" spans="1:10" s="16" customFormat="1" ht="47.25" outlineLevel="6">
      <c r="A323" s="26" t="s">
        <v>171</v>
      </c>
      <c r="B323" s="23" t="s">
        <v>20</v>
      </c>
      <c r="C323" s="23" t="s">
        <v>390</v>
      </c>
      <c r="D323" s="23" t="s">
        <v>78</v>
      </c>
      <c r="E323" s="23"/>
      <c r="F323" s="64">
        <v>26910</v>
      </c>
      <c r="G323" s="64">
        <v>6200</v>
      </c>
      <c r="H323" s="77">
        <f t="shared" si="36"/>
        <v>23.039762170196955</v>
      </c>
      <c r="I323" s="64">
        <v>26910</v>
      </c>
      <c r="J323" s="64">
        <v>26910</v>
      </c>
    </row>
    <row r="324" spans="1:10" s="16" customFormat="1" ht="49.5" customHeight="1" outlineLevel="6">
      <c r="A324" s="29" t="s">
        <v>444</v>
      </c>
      <c r="B324" s="13" t="s">
        <v>20</v>
      </c>
      <c r="C324" s="13" t="s">
        <v>445</v>
      </c>
      <c r="D324" s="13" t="s">
        <v>5</v>
      </c>
      <c r="E324" s="13"/>
      <c r="F324" s="62">
        <f aca="true" t="shared" si="47" ref="F324:J325">F325</f>
        <v>0</v>
      </c>
      <c r="G324" s="62">
        <f t="shared" si="47"/>
        <v>0</v>
      </c>
      <c r="H324" s="77">
        <v>0</v>
      </c>
      <c r="I324" s="62">
        <f t="shared" si="47"/>
        <v>0</v>
      </c>
      <c r="J324" s="62">
        <f t="shared" si="47"/>
        <v>333.46318</v>
      </c>
    </row>
    <row r="325" spans="1:10" s="16" customFormat="1" ht="15.75" outlineLevel="6">
      <c r="A325" s="4" t="s">
        <v>106</v>
      </c>
      <c r="B325" s="5" t="s">
        <v>20</v>
      </c>
      <c r="C325" s="5" t="s">
        <v>445</v>
      </c>
      <c r="D325" s="5" t="s">
        <v>107</v>
      </c>
      <c r="E325" s="5"/>
      <c r="F325" s="63">
        <f t="shared" si="47"/>
        <v>0</v>
      </c>
      <c r="G325" s="63">
        <f t="shared" si="47"/>
        <v>0</v>
      </c>
      <c r="H325" s="77">
        <v>0</v>
      </c>
      <c r="I325" s="63">
        <f t="shared" si="47"/>
        <v>0</v>
      </c>
      <c r="J325" s="63">
        <f t="shared" si="47"/>
        <v>333.46318</v>
      </c>
    </row>
    <row r="326" spans="1:10" s="16" customFormat="1" ht="15.75" outlineLevel="6">
      <c r="A326" s="48" t="s">
        <v>79</v>
      </c>
      <c r="B326" s="23" t="s">
        <v>20</v>
      </c>
      <c r="C326" s="45" t="s">
        <v>445</v>
      </c>
      <c r="D326" s="23" t="s">
        <v>80</v>
      </c>
      <c r="E326" s="23"/>
      <c r="F326" s="64">
        <v>0</v>
      </c>
      <c r="G326" s="64">
        <v>0</v>
      </c>
      <c r="H326" s="77">
        <v>0</v>
      </c>
      <c r="I326" s="64">
        <v>0</v>
      </c>
      <c r="J326" s="64">
        <v>333.46318</v>
      </c>
    </row>
    <row r="327" spans="1:10" s="16" customFormat="1" ht="51" customHeight="1" outlineLevel="6">
      <c r="A327" s="27" t="s">
        <v>140</v>
      </c>
      <c r="B327" s="13" t="s">
        <v>20</v>
      </c>
      <c r="C327" s="13" t="s">
        <v>229</v>
      </c>
      <c r="D327" s="13" t="s">
        <v>5</v>
      </c>
      <c r="E327" s="13"/>
      <c r="F327" s="62">
        <f aca="true" t="shared" si="48" ref="F327:J328">F328</f>
        <v>295260.578</v>
      </c>
      <c r="G327" s="62">
        <f t="shared" si="48"/>
        <v>70005.048</v>
      </c>
      <c r="H327" s="77">
        <f t="shared" si="36"/>
        <v>23.709581710566184</v>
      </c>
      <c r="I327" s="62">
        <f t="shared" si="48"/>
        <v>312609.077</v>
      </c>
      <c r="J327" s="62">
        <f t="shared" si="48"/>
        <v>331019.766</v>
      </c>
    </row>
    <row r="328" spans="1:10" s="16" customFormat="1" ht="15.75" outlineLevel="6">
      <c r="A328" s="4" t="s">
        <v>106</v>
      </c>
      <c r="B328" s="5" t="s">
        <v>20</v>
      </c>
      <c r="C328" s="5" t="s">
        <v>229</v>
      </c>
      <c r="D328" s="5" t="s">
        <v>107</v>
      </c>
      <c r="E328" s="5"/>
      <c r="F328" s="63">
        <f t="shared" si="48"/>
        <v>295260.578</v>
      </c>
      <c r="G328" s="63">
        <f t="shared" si="48"/>
        <v>70005.048</v>
      </c>
      <c r="H328" s="77">
        <f t="shared" si="36"/>
        <v>23.709581710566184</v>
      </c>
      <c r="I328" s="63">
        <f t="shared" si="48"/>
        <v>312609.077</v>
      </c>
      <c r="J328" s="63">
        <f t="shared" si="48"/>
        <v>331019.766</v>
      </c>
    </row>
    <row r="329" spans="1:10" s="16" customFormat="1" ht="47.25" outlineLevel="6">
      <c r="A329" s="26" t="s">
        <v>171</v>
      </c>
      <c r="B329" s="23" t="s">
        <v>20</v>
      </c>
      <c r="C329" s="23" t="s">
        <v>229</v>
      </c>
      <c r="D329" s="23" t="s">
        <v>78</v>
      </c>
      <c r="E329" s="23"/>
      <c r="F329" s="64">
        <v>295260.578</v>
      </c>
      <c r="G329" s="64">
        <v>70005.048</v>
      </c>
      <c r="H329" s="77">
        <f t="shared" si="36"/>
        <v>23.709581710566184</v>
      </c>
      <c r="I329" s="64">
        <v>312609.077</v>
      </c>
      <c r="J329" s="64">
        <v>331019.766</v>
      </c>
    </row>
    <row r="330" spans="1:10" s="16" customFormat="1" ht="47.25" outlineLevel="6">
      <c r="A330" s="27" t="s">
        <v>446</v>
      </c>
      <c r="B330" s="13" t="s">
        <v>20</v>
      </c>
      <c r="C330" s="13" t="s">
        <v>447</v>
      </c>
      <c r="D330" s="13" t="s">
        <v>5</v>
      </c>
      <c r="E330" s="13"/>
      <c r="F330" s="62">
        <f aca="true" t="shared" si="49" ref="F330:J331">F331</f>
        <v>6855.25</v>
      </c>
      <c r="G330" s="62">
        <f t="shared" si="49"/>
        <v>1499.565</v>
      </c>
      <c r="H330" s="77">
        <f t="shared" si="36"/>
        <v>21.8746945771489</v>
      </c>
      <c r="I330" s="62">
        <f t="shared" si="49"/>
        <v>0</v>
      </c>
      <c r="J330" s="62">
        <f t="shared" si="49"/>
        <v>0</v>
      </c>
    </row>
    <row r="331" spans="1:10" s="16" customFormat="1" ht="15.75" outlineLevel="6">
      <c r="A331" s="4" t="s">
        <v>106</v>
      </c>
      <c r="B331" s="5" t="s">
        <v>20</v>
      </c>
      <c r="C331" s="5" t="s">
        <v>447</v>
      </c>
      <c r="D331" s="5" t="s">
        <v>107</v>
      </c>
      <c r="E331" s="5"/>
      <c r="F331" s="63">
        <f t="shared" si="49"/>
        <v>6855.25</v>
      </c>
      <c r="G331" s="63">
        <f t="shared" si="49"/>
        <v>1499.565</v>
      </c>
      <c r="H331" s="77">
        <f aca="true" t="shared" si="50" ref="H331:H394">G331/F331*100</f>
        <v>21.8746945771489</v>
      </c>
      <c r="I331" s="63">
        <f t="shared" si="49"/>
        <v>0</v>
      </c>
      <c r="J331" s="63">
        <f t="shared" si="49"/>
        <v>0</v>
      </c>
    </row>
    <row r="332" spans="1:10" s="16" customFormat="1" ht="47.25" outlineLevel="6">
      <c r="A332" s="26" t="s">
        <v>171</v>
      </c>
      <c r="B332" s="23" t="s">
        <v>20</v>
      </c>
      <c r="C332" s="23" t="s">
        <v>447</v>
      </c>
      <c r="D332" s="23" t="s">
        <v>78</v>
      </c>
      <c r="E332" s="23"/>
      <c r="F332" s="64">
        <v>6855.25</v>
      </c>
      <c r="G332" s="64">
        <v>1499.565</v>
      </c>
      <c r="H332" s="77">
        <f t="shared" si="50"/>
        <v>21.8746945771489</v>
      </c>
      <c r="I332" s="64">
        <v>0</v>
      </c>
      <c r="J332" s="64">
        <v>0</v>
      </c>
    </row>
    <row r="333" spans="1:10" s="16" customFormat="1" ht="62.25" customHeight="1" outlineLevel="6">
      <c r="A333" s="29" t="s">
        <v>393</v>
      </c>
      <c r="B333" s="13" t="s">
        <v>20</v>
      </c>
      <c r="C333" s="13" t="s">
        <v>392</v>
      </c>
      <c r="D333" s="13" t="s">
        <v>5</v>
      </c>
      <c r="E333" s="13"/>
      <c r="F333" s="62">
        <f aca="true" t="shared" si="51" ref="F333:J334">F334</f>
        <v>17992.8</v>
      </c>
      <c r="G333" s="62">
        <f t="shared" si="51"/>
        <v>3959.69</v>
      </c>
      <c r="H333" s="77">
        <f t="shared" si="50"/>
        <v>22.007080610021788</v>
      </c>
      <c r="I333" s="62">
        <f t="shared" si="51"/>
        <v>24848.05</v>
      </c>
      <c r="J333" s="62">
        <f t="shared" si="51"/>
        <v>24848.05</v>
      </c>
    </row>
    <row r="334" spans="1:10" s="16" customFormat="1" ht="15.75" outlineLevel="6">
      <c r="A334" s="4" t="s">
        <v>106</v>
      </c>
      <c r="B334" s="5" t="s">
        <v>20</v>
      </c>
      <c r="C334" s="5" t="s">
        <v>392</v>
      </c>
      <c r="D334" s="5" t="s">
        <v>107</v>
      </c>
      <c r="E334" s="5"/>
      <c r="F334" s="63">
        <f t="shared" si="51"/>
        <v>17992.8</v>
      </c>
      <c r="G334" s="63">
        <f t="shared" si="51"/>
        <v>3959.69</v>
      </c>
      <c r="H334" s="77">
        <f t="shared" si="50"/>
        <v>22.007080610021788</v>
      </c>
      <c r="I334" s="63">
        <f t="shared" si="51"/>
        <v>24848.05</v>
      </c>
      <c r="J334" s="63">
        <f t="shared" si="51"/>
        <v>24848.05</v>
      </c>
    </row>
    <row r="335" spans="1:10" s="16" customFormat="1" ht="47.25" outlineLevel="6">
      <c r="A335" s="26" t="s">
        <v>171</v>
      </c>
      <c r="B335" s="23" t="s">
        <v>20</v>
      </c>
      <c r="C335" s="23" t="s">
        <v>392</v>
      </c>
      <c r="D335" s="23" t="s">
        <v>78</v>
      </c>
      <c r="E335" s="23"/>
      <c r="F335" s="64">
        <v>17992.8</v>
      </c>
      <c r="G335" s="64">
        <v>3959.69</v>
      </c>
      <c r="H335" s="77">
        <f t="shared" si="50"/>
        <v>22.007080610021788</v>
      </c>
      <c r="I335" s="64">
        <v>24848.05</v>
      </c>
      <c r="J335" s="64">
        <v>24848.05</v>
      </c>
    </row>
    <row r="336" spans="1:10" s="16" customFormat="1" ht="31.5" outlineLevel="6">
      <c r="A336" s="30" t="s">
        <v>412</v>
      </c>
      <c r="B336" s="7" t="s">
        <v>20</v>
      </c>
      <c r="C336" s="7" t="s">
        <v>407</v>
      </c>
      <c r="D336" s="7" t="s">
        <v>5</v>
      </c>
      <c r="E336" s="7"/>
      <c r="F336" s="38">
        <f>F337+F340+F343</f>
        <v>8871.526399999999</v>
      </c>
      <c r="G336" s="38">
        <f>G337+G340+G343</f>
        <v>0</v>
      </c>
      <c r="H336" s="77">
        <f t="shared" si="50"/>
        <v>0</v>
      </c>
      <c r="I336" s="38">
        <f>I337+I340+I343</f>
        <v>2013.85402</v>
      </c>
      <c r="J336" s="38">
        <f>J337+J340+J343</f>
        <v>1975.8712</v>
      </c>
    </row>
    <row r="337" spans="1:10" s="16" customFormat="1" ht="47.25" outlineLevel="6">
      <c r="A337" s="29" t="s">
        <v>292</v>
      </c>
      <c r="B337" s="13" t="s">
        <v>20</v>
      </c>
      <c r="C337" s="13" t="s">
        <v>417</v>
      </c>
      <c r="D337" s="13" t="s">
        <v>5</v>
      </c>
      <c r="E337" s="13"/>
      <c r="F337" s="62">
        <f aca="true" t="shared" si="52" ref="F337:J338">F338</f>
        <v>4786.19</v>
      </c>
      <c r="G337" s="62">
        <f t="shared" si="52"/>
        <v>0</v>
      </c>
      <c r="H337" s="77">
        <f t="shared" si="50"/>
        <v>0</v>
      </c>
      <c r="I337" s="62">
        <f t="shared" si="52"/>
        <v>2013.85402</v>
      </c>
      <c r="J337" s="62">
        <f t="shared" si="52"/>
        <v>1975.8712</v>
      </c>
    </row>
    <row r="338" spans="1:10" s="16" customFormat="1" ht="15.75" outlineLevel="6">
      <c r="A338" s="4" t="s">
        <v>106</v>
      </c>
      <c r="B338" s="5" t="s">
        <v>20</v>
      </c>
      <c r="C338" s="5" t="s">
        <v>417</v>
      </c>
      <c r="D338" s="5" t="s">
        <v>107</v>
      </c>
      <c r="E338" s="5"/>
      <c r="F338" s="63">
        <f t="shared" si="52"/>
        <v>4786.19</v>
      </c>
      <c r="G338" s="63">
        <f t="shared" si="52"/>
        <v>0</v>
      </c>
      <c r="H338" s="77">
        <f t="shared" si="50"/>
        <v>0</v>
      </c>
      <c r="I338" s="63">
        <f t="shared" si="52"/>
        <v>2013.85402</v>
      </c>
      <c r="J338" s="63">
        <f t="shared" si="52"/>
        <v>1975.8712</v>
      </c>
    </row>
    <row r="339" spans="1:10" s="16" customFormat="1" ht="15.75" outlineLevel="6">
      <c r="A339" s="48" t="s">
        <v>79</v>
      </c>
      <c r="B339" s="23" t="s">
        <v>20</v>
      </c>
      <c r="C339" s="23" t="s">
        <v>417</v>
      </c>
      <c r="D339" s="23" t="s">
        <v>80</v>
      </c>
      <c r="E339" s="23"/>
      <c r="F339" s="64">
        <v>4786.19</v>
      </c>
      <c r="G339" s="64">
        <v>0</v>
      </c>
      <c r="H339" s="77">
        <f t="shared" si="50"/>
        <v>0</v>
      </c>
      <c r="I339" s="64">
        <v>2013.85402</v>
      </c>
      <c r="J339" s="64">
        <v>1975.8712</v>
      </c>
    </row>
    <row r="340" spans="1:10" s="16" customFormat="1" ht="47.25" outlineLevel="6">
      <c r="A340" s="29" t="s">
        <v>281</v>
      </c>
      <c r="B340" s="13" t="s">
        <v>20</v>
      </c>
      <c r="C340" s="13" t="s">
        <v>418</v>
      </c>
      <c r="D340" s="13" t="s">
        <v>5</v>
      </c>
      <c r="E340" s="13"/>
      <c r="F340" s="62">
        <f aca="true" t="shared" si="53" ref="F340:J341">F341</f>
        <v>2394.88317</v>
      </c>
      <c r="G340" s="62">
        <f t="shared" si="53"/>
        <v>0</v>
      </c>
      <c r="H340" s="77">
        <f t="shared" si="50"/>
        <v>0</v>
      </c>
      <c r="I340" s="62">
        <f t="shared" si="53"/>
        <v>0</v>
      </c>
      <c r="J340" s="62">
        <f t="shared" si="53"/>
        <v>0</v>
      </c>
    </row>
    <row r="341" spans="1:10" s="16" customFormat="1" ht="15.75" outlineLevel="6">
      <c r="A341" s="4" t="s">
        <v>106</v>
      </c>
      <c r="B341" s="5" t="s">
        <v>20</v>
      </c>
      <c r="C341" s="5" t="s">
        <v>418</v>
      </c>
      <c r="D341" s="5" t="s">
        <v>107</v>
      </c>
      <c r="E341" s="5"/>
      <c r="F341" s="63">
        <f t="shared" si="53"/>
        <v>2394.88317</v>
      </c>
      <c r="G341" s="63">
        <f t="shared" si="53"/>
        <v>0</v>
      </c>
      <c r="H341" s="77">
        <f t="shared" si="50"/>
        <v>0</v>
      </c>
      <c r="I341" s="63">
        <f t="shared" si="53"/>
        <v>0</v>
      </c>
      <c r="J341" s="63">
        <f t="shared" si="53"/>
        <v>0</v>
      </c>
    </row>
    <row r="342" spans="1:10" s="16" customFormat="1" ht="15.75" outlineLevel="6">
      <c r="A342" s="48" t="s">
        <v>79</v>
      </c>
      <c r="B342" s="23" t="s">
        <v>20</v>
      </c>
      <c r="C342" s="23" t="s">
        <v>418</v>
      </c>
      <c r="D342" s="23" t="s">
        <v>80</v>
      </c>
      <c r="E342" s="23"/>
      <c r="F342" s="64">
        <v>2394.88317</v>
      </c>
      <c r="G342" s="64">
        <v>0</v>
      </c>
      <c r="H342" s="77">
        <f t="shared" si="50"/>
        <v>0</v>
      </c>
      <c r="I342" s="64">
        <v>0</v>
      </c>
      <c r="J342" s="64">
        <v>0</v>
      </c>
    </row>
    <row r="343" spans="1:10" s="16" customFormat="1" ht="47.25" outlineLevel="6">
      <c r="A343" s="29" t="s">
        <v>279</v>
      </c>
      <c r="B343" s="13" t="s">
        <v>20</v>
      </c>
      <c r="C343" s="13" t="s">
        <v>419</v>
      </c>
      <c r="D343" s="13" t="s">
        <v>5</v>
      </c>
      <c r="E343" s="13"/>
      <c r="F343" s="62">
        <f aca="true" t="shared" si="54" ref="F343:J344">F344</f>
        <v>1690.45323</v>
      </c>
      <c r="G343" s="62">
        <f t="shared" si="54"/>
        <v>0</v>
      </c>
      <c r="H343" s="77">
        <f t="shared" si="50"/>
        <v>0</v>
      </c>
      <c r="I343" s="62">
        <f t="shared" si="54"/>
        <v>0</v>
      </c>
      <c r="J343" s="62">
        <f t="shared" si="54"/>
        <v>0</v>
      </c>
    </row>
    <row r="344" spans="1:10" s="16" customFormat="1" ht="15.75" outlineLevel="6">
      <c r="A344" s="4" t="s">
        <v>106</v>
      </c>
      <c r="B344" s="5" t="s">
        <v>20</v>
      </c>
      <c r="C344" s="5" t="s">
        <v>419</v>
      </c>
      <c r="D344" s="5" t="s">
        <v>107</v>
      </c>
      <c r="E344" s="5"/>
      <c r="F344" s="63">
        <f t="shared" si="54"/>
        <v>1690.45323</v>
      </c>
      <c r="G344" s="63">
        <f t="shared" si="54"/>
        <v>0</v>
      </c>
      <c r="H344" s="77">
        <f t="shared" si="50"/>
        <v>0</v>
      </c>
      <c r="I344" s="63">
        <f t="shared" si="54"/>
        <v>0</v>
      </c>
      <c r="J344" s="63">
        <f t="shared" si="54"/>
        <v>0</v>
      </c>
    </row>
    <row r="345" spans="1:10" s="16" customFormat="1" ht="15.75" outlineLevel="6">
      <c r="A345" s="26" t="s">
        <v>79</v>
      </c>
      <c r="B345" s="23" t="s">
        <v>20</v>
      </c>
      <c r="C345" s="23" t="s">
        <v>419</v>
      </c>
      <c r="D345" s="23" t="s">
        <v>80</v>
      </c>
      <c r="E345" s="23"/>
      <c r="F345" s="64">
        <v>1690.45323</v>
      </c>
      <c r="G345" s="64">
        <v>0</v>
      </c>
      <c r="H345" s="77">
        <f t="shared" si="50"/>
        <v>0</v>
      </c>
      <c r="I345" s="64">
        <v>0</v>
      </c>
      <c r="J345" s="64">
        <v>0</v>
      </c>
    </row>
    <row r="346" spans="1:10" s="16" customFormat="1" ht="31.5" outlineLevel="6">
      <c r="A346" s="30" t="s">
        <v>283</v>
      </c>
      <c r="B346" s="7" t="s">
        <v>20</v>
      </c>
      <c r="C346" s="7" t="s">
        <v>262</v>
      </c>
      <c r="D346" s="7" t="s">
        <v>5</v>
      </c>
      <c r="E346" s="7"/>
      <c r="F346" s="38">
        <f aca="true" t="shared" si="55" ref="F346:J347">F347</f>
        <v>20</v>
      </c>
      <c r="G346" s="38">
        <f t="shared" si="55"/>
        <v>0</v>
      </c>
      <c r="H346" s="77">
        <f t="shared" si="50"/>
        <v>0</v>
      </c>
      <c r="I346" s="38">
        <f t="shared" si="55"/>
        <v>20</v>
      </c>
      <c r="J346" s="38">
        <f t="shared" si="55"/>
        <v>20</v>
      </c>
    </row>
    <row r="347" spans="1:10" s="16" customFormat="1" ht="18.75" outlineLevel="6">
      <c r="A347" s="4" t="s">
        <v>106</v>
      </c>
      <c r="B347" s="5" t="s">
        <v>20</v>
      </c>
      <c r="C347" s="5" t="s">
        <v>364</v>
      </c>
      <c r="D347" s="5" t="s">
        <v>107</v>
      </c>
      <c r="E347" s="32"/>
      <c r="F347" s="40">
        <f t="shared" si="55"/>
        <v>20</v>
      </c>
      <c r="G347" s="40">
        <f t="shared" si="55"/>
        <v>0</v>
      </c>
      <c r="H347" s="77">
        <f t="shared" si="50"/>
        <v>0</v>
      </c>
      <c r="I347" s="40">
        <f t="shared" si="55"/>
        <v>20</v>
      </c>
      <c r="J347" s="40">
        <f t="shared" si="55"/>
        <v>20</v>
      </c>
    </row>
    <row r="348" spans="1:10" s="16" customFormat="1" ht="18.75" outlineLevel="6">
      <c r="A348" s="26" t="s">
        <v>79</v>
      </c>
      <c r="B348" s="23" t="s">
        <v>20</v>
      </c>
      <c r="C348" s="23" t="s">
        <v>364</v>
      </c>
      <c r="D348" s="23" t="s">
        <v>80</v>
      </c>
      <c r="E348" s="33"/>
      <c r="F348" s="41">
        <v>20</v>
      </c>
      <c r="G348" s="41">
        <v>0</v>
      </c>
      <c r="H348" s="77">
        <f t="shared" si="50"/>
        <v>0</v>
      </c>
      <c r="I348" s="41">
        <v>20</v>
      </c>
      <c r="J348" s="41">
        <v>20</v>
      </c>
    </row>
    <row r="349" spans="1:10" s="16" customFormat="1" ht="15.75" outlineLevel="6">
      <c r="A349" s="31" t="s">
        <v>271</v>
      </c>
      <c r="B349" s="21" t="s">
        <v>272</v>
      </c>
      <c r="C349" s="21" t="s">
        <v>211</v>
      </c>
      <c r="D349" s="21" t="s">
        <v>5</v>
      </c>
      <c r="E349" s="21"/>
      <c r="F349" s="61">
        <f>F354+F364+F350+F360</f>
        <v>55957.75918000001</v>
      </c>
      <c r="G349" s="61">
        <f>G354+G364+G350+G360</f>
        <v>12532.734999999999</v>
      </c>
      <c r="H349" s="77">
        <f t="shared" si="50"/>
        <v>22.396777826084488</v>
      </c>
      <c r="I349" s="61">
        <f>I354+I364+I350+I360</f>
        <v>53862.399999999994</v>
      </c>
      <c r="J349" s="61">
        <f>J354+J364+J350+J360</f>
        <v>56422.41636</v>
      </c>
    </row>
    <row r="350" spans="1:10" s="16" customFormat="1" ht="31.5" outlineLevel="6">
      <c r="A350" s="14" t="s">
        <v>120</v>
      </c>
      <c r="B350" s="7" t="s">
        <v>272</v>
      </c>
      <c r="C350" s="7" t="s">
        <v>319</v>
      </c>
      <c r="D350" s="7" t="s">
        <v>5</v>
      </c>
      <c r="E350" s="7"/>
      <c r="F350" s="38">
        <f aca="true" t="shared" si="56" ref="F350:J352">F351</f>
        <v>86.27498</v>
      </c>
      <c r="G350" s="38">
        <f t="shared" si="56"/>
        <v>86.275</v>
      </c>
      <c r="H350" s="77">
        <f t="shared" si="50"/>
        <v>100.00002318169186</v>
      </c>
      <c r="I350" s="38">
        <f t="shared" si="56"/>
        <v>0</v>
      </c>
      <c r="J350" s="38">
        <f t="shared" si="56"/>
        <v>0</v>
      </c>
    </row>
    <row r="351" spans="1:10" s="16" customFormat="1" ht="31.5" outlineLevel="6">
      <c r="A351" s="14" t="s">
        <v>122</v>
      </c>
      <c r="B351" s="7" t="s">
        <v>272</v>
      </c>
      <c r="C351" s="7" t="s">
        <v>319</v>
      </c>
      <c r="D351" s="7" t="s">
        <v>5</v>
      </c>
      <c r="E351" s="7"/>
      <c r="F351" s="38">
        <f t="shared" si="56"/>
        <v>86.27498</v>
      </c>
      <c r="G351" s="38">
        <f t="shared" si="56"/>
        <v>86.275</v>
      </c>
      <c r="H351" s="77">
        <f t="shared" si="50"/>
        <v>100.00002318169186</v>
      </c>
      <c r="I351" s="38">
        <f t="shared" si="56"/>
        <v>0</v>
      </c>
      <c r="J351" s="38">
        <f t="shared" si="56"/>
        <v>0</v>
      </c>
    </row>
    <row r="352" spans="1:10" s="16" customFormat="1" ht="31.5" outlineLevel="6">
      <c r="A352" s="24" t="s">
        <v>374</v>
      </c>
      <c r="B352" s="13" t="s">
        <v>272</v>
      </c>
      <c r="C352" s="13" t="s">
        <v>375</v>
      </c>
      <c r="D352" s="13" t="s">
        <v>5</v>
      </c>
      <c r="E352" s="13"/>
      <c r="F352" s="39">
        <f t="shared" si="56"/>
        <v>86.27498</v>
      </c>
      <c r="G352" s="39">
        <f t="shared" si="56"/>
        <v>86.275</v>
      </c>
      <c r="H352" s="77">
        <f t="shared" si="50"/>
        <v>100.00002318169186</v>
      </c>
      <c r="I352" s="39">
        <f t="shared" si="56"/>
        <v>0</v>
      </c>
      <c r="J352" s="39">
        <f t="shared" si="56"/>
        <v>0</v>
      </c>
    </row>
    <row r="353" spans="1:10" s="16" customFormat="1" ht="15.75" outlineLevel="6">
      <c r="A353" s="44" t="s">
        <v>79</v>
      </c>
      <c r="B353" s="43" t="s">
        <v>272</v>
      </c>
      <c r="C353" s="43" t="s">
        <v>375</v>
      </c>
      <c r="D353" s="43" t="s">
        <v>80</v>
      </c>
      <c r="E353" s="43"/>
      <c r="F353" s="55">
        <v>86.27498</v>
      </c>
      <c r="G353" s="55">
        <v>86.275</v>
      </c>
      <c r="H353" s="77">
        <f t="shared" si="50"/>
        <v>100.00002318169186</v>
      </c>
      <c r="I353" s="55">
        <v>0</v>
      </c>
      <c r="J353" s="55">
        <v>0</v>
      </c>
    </row>
    <row r="354" spans="1:10" s="16" customFormat="1" ht="15.75" outlineLevel="6">
      <c r="A354" s="30" t="s">
        <v>191</v>
      </c>
      <c r="B354" s="7" t="s">
        <v>272</v>
      </c>
      <c r="C354" s="7" t="s">
        <v>221</v>
      </c>
      <c r="D354" s="7" t="s">
        <v>5</v>
      </c>
      <c r="E354" s="7"/>
      <c r="F354" s="38">
        <f aca="true" t="shared" si="57" ref="F354:J356">F355</f>
        <v>33758.89798</v>
      </c>
      <c r="G354" s="38">
        <f t="shared" si="57"/>
        <v>8846.46</v>
      </c>
      <c r="H354" s="77">
        <f t="shared" si="50"/>
        <v>26.20482459244068</v>
      </c>
      <c r="I354" s="38">
        <f t="shared" si="57"/>
        <v>37079.2</v>
      </c>
      <c r="J354" s="38">
        <f t="shared" si="57"/>
        <v>36837.2</v>
      </c>
    </row>
    <row r="355" spans="1:10" s="16" customFormat="1" ht="31.5" outlineLevel="6">
      <c r="A355" s="9" t="s">
        <v>161</v>
      </c>
      <c r="B355" s="7" t="s">
        <v>272</v>
      </c>
      <c r="C355" s="7" t="s">
        <v>230</v>
      </c>
      <c r="D355" s="7" t="s">
        <v>5</v>
      </c>
      <c r="E355" s="7"/>
      <c r="F355" s="65">
        <f t="shared" si="57"/>
        <v>33758.89798</v>
      </c>
      <c r="G355" s="65">
        <f t="shared" si="57"/>
        <v>8846.46</v>
      </c>
      <c r="H355" s="77">
        <f t="shared" si="50"/>
        <v>26.20482459244068</v>
      </c>
      <c r="I355" s="65">
        <f t="shared" si="57"/>
        <v>37079.2</v>
      </c>
      <c r="J355" s="65">
        <f t="shared" si="57"/>
        <v>36837.2</v>
      </c>
    </row>
    <row r="356" spans="1:10" s="16" customFormat="1" ht="31.5" outlineLevel="6">
      <c r="A356" s="24" t="s">
        <v>162</v>
      </c>
      <c r="B356" s="13" t="s">
        <v>272</v>
      </c>
      <c r="C356" s="13" t="s">
        <v>231</v>
      </c>
      <c r="D356" s="13" t="s">
        <v>5</v>
      </c>
      <c r="E356" s="13"/>
      <c r="F356" s="62">
        <f t="shared" si="57"/>
        <v>33758.89798</v>
      </c>
      <c r="G356" s="62">
        <f t="shared" si="57"/>
        <v>8846.46</v>
      </c>
      <c r="H356" s="77">
        <f t="shared" si="50"/>
        <v>26.20482459244068</v>
      </c>
      <c r="I356" s="62">
        <f t="shared" si="57"/>
        <v>37079.2</v>
      </c>
      <c r="J356" s="62">
        <f t="shared" si="57"/>
        <v>36837.2</v>
      </c>
    </row>
    <row r="357" spans="1:10" s="16" customFormat="1" ht="15.75" outlineLevel="6">
      <c r="A357" s="4" t="s">
        <v>106</v>
      </c>
      <c r="B357" s="5" t="s">
        <v>272</v>
      </c>
      <c r="C357" s="5" t="s">
        <v>231</v>
      </c>
      <c r="D357" s="5" t="s">
        <v>107</v>
      </c>
      <c r="E357" s="5"/>
      <c r="F357" s="63">
        <f>F358+F359</f>
        <v>33758.89798</v>
      </c>
      <c r="G357" s="63">
        <f>G358+G359</f>
        <v>8846.46</v>
      </c>
      <c r="H357" s="77">
        <f t="shared" si="50"/>
        <v>26.20482459244068</v>
      </c>
      <c r="I357" s="63">
        <f>I358+I359</f>
        <v>37079.2</v>
      </c>
      <c r="J357" s="63">
        <f>J358+J359</f>
        <v>36837.2</v>
      </c>
    </row>
    <row r="358" spans="1:10" s="16" customFormat="1" ht="47.25" outlineLevel="6">
      <c r="A358" s="26" t="s">
        <v>171</v>
      </c>
      <c r="B358" s="23" t="s">
        <v>272</v>
      </c>
      <c r="C358" s="23" t="s">
        <v>231</v>
      </c>
      <c r="D358" s="23" t="s">
        <v>78</v>
      </c>
      <c r="E358" s="23"/>
      <c r="F358" s="64">
        <v>32079.2</v>
      </c>
      <c r="G358" s="64">
        <v>8450</v>
      </c>
      <c r="H358" s="77">
        <f t="shared" si="50"/>
        <v>26.341055886680465</v>
      </c>
      <c r="I358" s="64">
        <v>32079.2</v>
      </c>
      <c r="J358" s="64">
        <v>32079.2</v>
      </c>
    </row>
    <row r="359" spans="1:10" s="16" customFormat="1" ht="15.75" outlineLevel="6">
      <c r="A359" s="26" t="s">
        <v>79</v>
      </c>
      <c r="B359" s="23" t="s">
        <v>272</v>
      </c>
      <c r="C359" s="23" t="s">
        <v>251</v>
      </c>
      <c r="D359" s="23" t="s">
        <v>80</v>
      </c>
      <c r="E359" s="23"/>
      <c r="F359" s="64">
        <v>1679.69798</v>
      </c>
      <c r="G359" s="64">
        <v>396.46</v>
      </c>
      <c r="H359" s="77">
        <f t="shared" si="50"/>
        <v>23.603052734516</v>
      </c>
      <c r="I359" s="64">
        <v>5000</v>
      </c>
      <c r="J359" s="64">
        <v>4758</v>
      </c>
    </row>
    <row r="360" spans="1:10" s="16" customFormat="1" ht="31.5" outlineLevel="6">
      <c r="A360" s="14" t="s">
        <v>185</v>
      </c>
      <c r="B360" s="7" t="s">
        <v>272</v>
      </c>
      <c r="C360" s="7" t="s">
        <v>384</v>
      </c>
      <c r="D360" s="7" t="s">
        <v>5</v>
      </c>
      <c r="E360" s="7"/>
      <c r="F360" s="38">
        <f aca="true" t="shared" si="58" ref="F360:J362">F361</f>
        <v>60</v>
      </c>
      <c r="G360" s="38">
        <f t="shared" si="58"/>
        <v>0</v>
      </c>
      <c r="H360" s="77">
        <f t="shared" si="50"/>
        <v>0</v>
      </c>
      <c r="I360" s="38">
        <f t="shared" si="58"/>
        <v>60</v>
      </c>
      <c r="J360" s="38">
        <f t="shared" si="58"/>
        <v>60</v>
      </c>
    </row>
    <row r="361" spans="1:10" s="16" customFormat="1" ht="31.5" outlineLevel="6">
      <c r="A361" s="29" t="s">
        <v>385</v>
      </c>
      <c r="B361" s="13" t="s">
        <v>272</v>
      </c>
      <c r="C361" s="13" t="s">
        <v>384</v>
      </c>
      <c r="D361" s="13" t="s">
        <v>5</v>
      </c>
      <c r="E361" s="13"/>
      <c r="F361" s="39">
        <f t="shared" si="58"/>
        <v>60</v>
      </c>
      <c r="G361" s="39">
        <f t="shared" si="58"/>
        <v>0</v>
      </c>
      <c r="H361" s="77">
        <f t="shared" si="50"/>
        <v>0</v>
      </c>
      <c r="I361" s="39">
        <f t="shared" si="58"/>
        <v>60</v>
      </c>
      <c r="J361" s="39">
        <f t="shared" si="58"/>
        <v>60</v>
      </c>
    </row>
    <row r="362" spans="1:10" s="16" customFormat="1" ht="15.75" outlineLevel="6">
      <c r="A362" s="4" t="s">
        <v>106</v>
      </c>
      <c r="B362" s="5" t="s">
        <v>272</v>
      </c>
      <c r="C362" s="5" t="s">
        <v>384</v>
      </c>
      <c r="D362" s="5" t="s">
        <v>107</v>
      </c>
      <c r="E362" s="5"/>
      <c r="F362" s="40">
        <f t="shared" si="58"/>
        <v>60</v>
      </c>
      <c r="G362" s="40">
        <f t="shared" si="58"/>
        <v>0</v>
      </c>
      <c r="H362" s="77">
        <f t="shared" si="50"/>
        <v>0</v>
      </c>
      <c r="I362" s="40">
        <f t="shared" si="58"/>
        <v>60</v>
      </c>
      <c r="J362" s="40">
        <f t="shared" si="58"/>
        <v>60</v>
      </c>
    </row>
    <row r="363" spans="1:10" s="16" customFormat="1" ht="15.75" outlineLevel="6">
      <c r="A363" s="26" t="s">
        <v>79</v>
      </c>
      <c r="B363" s="23" t="s">
        <v>272</v>
      </c>
      <c r="C363" s="23" t="s">
        <v>384</v>
      </c>
      <c r="D363" s="23" t="s">
        <v>80</v>
      </c>
      <c r="E363" s="23"/>
      <c r="F363" s="41">
        <v>60</v>
      </c>
      <c r="G363" s="41">
        <v>0</v>
      </c>
      <c r="H363" s="77">
        <f t="shared" si="50"/>
        <v>0</v>
      </c>
      <c r="I363" s="41">
        <v>60</v>
      </c>
      <c r="J363" s="41">
        <v>60</v>
      </c>
    </row>
    <row r="364" spans="1:10" s="16" customFormat="1" ht="31.5" outlineLevel="6">
      <c r="A364" s="30" t="s">
        <v>172</v>
      </c>
      <c r="B364" s="7" t="s">
        <v>272</v>
      </c>
      <c r="C364" s="7" t="s">
        <v>232</v>
      </c>
      <c r="D364" s="7" t="s">
        <v>5</v>
      </c>
      <c r="E364" s="7"/>
      <c r="F364" s="65">
        <f>F365+F369</f>
        <v>22052.58622</v>
      </c>
      <c r="G364" s="65">
        <f>G365+G369</f>
        <v>3600</v>
      </c>
      <c r="H364" s="77">
        <f t="shared" si="50"/>
        <v>16.32461591618255</v>
      </c>
      <c r="I364" s="65">
        <f>I365+I369</f>
        <v>16723.2</v>
      </c>
      <c r="J364" s="65">
        <f>J365+J369</f>
        <v>19525.216360000002</v>
      </c>
    </row>
    <row r="365" spans="1:10" s="16" customFormat="1" ht="31.5" outlineLevel="6">
      <c r="A365" s="29" t="s">
        <v>136</v>
      </c>
      <c r="B365" s="13" t="s">
        <v>272</v>
      </c>
      <c r="C365" s="13" t="s">
        <v>233</v>
      </c>
      <c r="D365" s="13" t="s">
        <v>5</v>
      </c>
      <c r="E365" s="34"/>
      <c r="F365" s="62">
        <f>F366</f>
        <v>22052.58622</v>
      </c>
      <c r="G365" s="62">
        <f>G366</f>
        <v>3600</v>
      </c>
      <c r="H365" s="77">
        <f t="shared" si="50"/>
        <v>16.32461591618255</v>
      </c>
      <c r="I365" s="62">
        <f>I366</f>
        <v>16723.2</v>
      </c>
      <c r="J365" s="62">
        <f>J366</f>
        <v>16723.2</v>
      </c>
    </row>
    <row r="366" spans="1:10" s="16" customFormat="1" ht="18.75" outlineLevel="6">
      <c r="A366" s="4" t="s">
        <v>106</v>
      </c>
      <c r="B366" s="5" t="s">
        <v>272</v>
      </c>
      <c r="C366" s="5" t="s">
        <v>233</v>
      </c>
      <c r="D366" s="5" t="s">
        <v>263</v>
      </c>
      <c r="E366" s="32"/>
      <c r="F366" s="63">
        <f>F367+F368</f>
        <v>22052.58622</v>
      </c>
      <c r="G366" s="63">
        <f>G367+G368</f>
        <v>3600</v>
      </c>
      <c r="H366" s="77">
        <f t="shared" si="50"/>
        <v>16.32461591618255</v>
      </c>
      <c r="I366" s="63">
        <f>I367+I368</f>
        <v>16723.2</v>
      </c>
      <c r="J366" s="63">
        <f>J367+J368</f>
        <v>16723.2</v>
      </c>
    </row>
    <row r="367" spans="1:10" s="16" customFormat="1" ht="47.25" outlineLevel="6">
      <c r="A367" s="26" t="s">
        <v>171</v>
      </c>
      <c r="B367" s="23" t="s">
        <v>272</v>
      </c>
      <c r="C367" s="23" t="s">
        <v>233</v>
      </c>
      <c r="D367" s="23" t="s">
        <v>78</v>
      </c>
      <c r="E367" s="33"/>
      <c r="F367" s="64">
        <v>16723.2</v>
      </c>
      <c r="G367" s="64">
        <v>3600</v>
      </c>
      <c r="H367" s="77">
        <f t="shared" si="50"/>
        <v>21.526980482204362</v>
      </c>
      <c r="I367" s="64">
        <v>16723.2</v>
      </c>
      <c r="J367" s="64">
        <v>16723.2</v>
      </c>
    </row>
    <row r="368" spans="1:10" s="16" customFormat="1" ht="18.75" outlineLevel="6">
      <c r="A368" s="26" t="s">
        <v>79</v>
      </c>
      <c r="B368" s="23" t="s">
        <v>272</v>
      </c>
      <c r="C368" s="23" t="s">
        <v>250</v>
      </c>
      <c r="D368" s="23" t="s">
        <v>80</v>
      </c>
      <c r="E368" s="33"/>
      <c r="F368" s="64">
        <v>5329.38622</v>
      </c>
      <c r="G368" s="64">
        <v>0</v>
      </c>
      <c r="H368" s="77">
        <f t="shared" si="50"/>
        <v>0</v>
      </c>
      <c r="I368" s="64">
        <v>0</v>
      </c>
      <c r="J368" s="64">
        <v>0</v>
      </c>
    </row>
    <row r="369" spans="1:10" s="16" customFormat="1" ht="47.25" outlineLevel="6">
      <c r="A369" s="29" t="s">
        <v>439</v>
      </c>
      <c r="B369" s="13" t="s">
        <v>272</v>
      </c>
      <c r="C369" s="13" t="s">
        <v>438</v>
      </c>
      <c r="D369" s="13" t="s">
        <v>5</v>
      </c>
      <c r="E369" s="34"/>
      <c r="F369" s="62">
        <f aca="true" t="shared" si="59" ref="F369:J370">F370</f>
        <v>0</v>
      </c>
      <c r="G369" s="62">
        <f t="shared" si="59"/>
        <v>0</v>
      </c>
      <c r="H369" s="77">
        <v>0</v>
      </c>
      <c r="I369" s="62">
        <f t="shared" si="59"/>
        <v>0</v>
      </c>
      <c r="J369" s="62">
        <f t="shared" si="59"/>
        <v>2802.01636</v>
      </c>
    </row>
    <row r="370" spans="1:10" s="16" customFormat="1" ht="18.75" outlineLevel="6">
      <c r="A370" s="4" t="s">
        <v>106</v>
      </c>
      <c r="B370" s="5" t="s">
        <v>272</v>
      </c>
      <c r="C370" s="5" t="s">
        <v>438</v>
      </c>
      <c r="D370" s="5" t="s">
        <v>263</v>
      </c>
      <c r="E370" s="32"/>
      <c r="F370" s="63">
        <f t="shared" si="59"/>
        <v>0</v>
      </c>
      <c r="G370" s="63">
        <f t="shared" si="59"/>
        <v>0</v>
      </c>
      <c r="H370" s="77">
        <v>0</v>
      </c>
      <c r="I370" s="63">
        <f t="shared" si="59"/>
        <v>0</v>
      </c>
      <c r="J370" s="63">
        <f t="shared" si="59"/>
        <v>2802.01636</v>
      </c>
    </row>
    <row r="371" spans="1:10" s="16" customFormat="1" ht="18.75" outlineLevel="6">
      <c r="A371" s="26" t="s">
        <v>79</v>
      </c>
      <c r="B371" s="23" t="s">
        <v>272</v>
      </c>
      <c r="C371" s="23" t="s">
        <v>438</v>
      </c>
      <c r="D371" s="23" t="s">
        <v>80</v>
      </c>
      <c r="E371" s="33"/>
      <c r="F371" s="64">
        <v>0</v>
      </c>
      <c r="G371" s="64">
        <v>0</v>
      </c>
      <c r="H371" s="77">
        <v>0</v>
      </c>
      <c r="I371" s="64">
        <v>0</v>
      </c>
      <c r="J371" s="64">
        <v>2802.01636</v>
      </c>
    </row>
    <row r="372" spans="1:10" s="16" customFormat="1" ht="31.5" outlineLevel="6">
      <c r="A372" s="31" t="s">
        <v>64</v>
      </c>
      <c r="B372" s="21" t="s">
        <v>63</v>
      </c>
      <c r="C372" s="21" t="s">
        <v>211</v>
      </c>
      <c r="D372" s="21" t="s">
        <v>5</v>
      </c>
      <c r="E372" s="21"/>
      <c r="F372" s="61">
        <f aca="true" t="shared" si="60" ref="F372:J375">F373</f>
        <v>236.8</v>
      </c>
      <c r="G372" s="61">
        <f t="shared" si="60"/>
        <v>49.2</v>
      </c>
      <c r="H372" s="77">
        <f t="shared" si="50"/>
        <v>20.777027027027028</v>
      </c>
      <c r="I372" s="61">
        <f t="shared" si="60"/>
        <v>200</v>
      </c>
      <c r="J372" s="61">
        <f t="shared" si="60"/>
        <v>200</v>
      </c>
    </row>
    <row r="373" spans="1:10" s="16" customFormat="1" ht="15.75" outlineLevel="6">
      <c r="A373" s="6" t="s">
        <v>192</v>
      </c>
      <c r="B373" s="7" t="s">
        <v>63</v>
      </c>
      <c r="C373" s="7" t="s">
        <v>234</v>
      </c>
      <c r="D373" s="7" t="s">
        <v>5</v>
      </c>
      <c r="E373" s="7"/>
      <c r="F373" s="38">
        <f t="shared" si="60"/>
        <v>236.8</v>
      </c>
      <c r="G373" s="38">
        <f t="shared" si="60"/>
        <v>49.2</v>
      </c>
      <c r="H373" s="77">
        <f t="shared" si="50"/>
        <v>20.777027027027028</v>
      </c>
      <c r="I373" s="38">
        <f t="shared" si="60"/>
        <v>200</v>
      </c>
      <c r="J373" s="38">
        <f t="shared" si="60"/>
        <v>200</v>
      </c>
    </row>
    <row r="374" spans="1:10" s="16" customFormat="1" ht="34.5" customHeight="1" outlineLevel="6">
      <c r="A374" s="29" t="s">
        <v>141</v>
      </c>
      <c r="B374" s="13" t="s">
        <v>63</v>
      </c>
      <c r="C374" s="13" t="s">
        <v>349</v>
      </c>
      <c r="D374" s="13" t="s">
        <v>5</v>
      </c>
      <c r="E374" s="13"/>
      <c r="F374" s="39">
        <f t="shared" si="60"/>
        <v>236.8</v>
      </c>
      <c r="G374" s="39">
        <f t="shared" si="60"/>
        <v>49.2</v>
      </c>
      <c r="H374" s="77">
        <f t="shared" si="50"/>
        <v>20.777027027027028</v>
      </c>
      <c r="I374" s="39">
        <f t="shared" si="60"/>
        <v>200</v>
      </c>
      <c r="J374" s="39">
        <f t="shared" si="60"/>
        <v>200</v>
      </c>
    </row>
    <row r="375" spans="1:10" s="16" customFormat="1" ht="15.75" outlineLevel="6">
      <c r="A375" s="4" t="s">
        <v>86</v>
      </c>
      <c r="B375" s="5" t="s">
        <v>63</v>
      </c>
      <c r="C375" s="5" t="s">
        <v>349</v>
      </c>
      <c r="D375" s="5" t="s">
        <v>87</v>
      </c>
      <c r="E375" s="5"/>
      <c r="F375" s="40">
        <f t="shared" si="60"/>
        <v>236.8</v>
      </c>
      <c r="G375" s="40">
        <f t="shared" si="60"/>
        <v>49.2</v>
      </c>
      <c r="H375" s="77">
        <f t="shared" si="50"/>
        <v>20.777027027027028</v>
      </c>
      <c r="I375" s="40">
        <f t="shared" si="60"/>
        <v>200</v>
      </c>
      <c r="J375" s="40">
        <f t="shared" si="60"/>
        <v>200</v>
      </c>
    </row>
    <row r="376" spans="1:10" s="16" customFormat="1" ht="31.5" outlineLevel="6">
      <c r="A376" s="22" t="s">
        <v>88</v>
      </c>
      <c r="B376" s="23" t="s">
        <v>63</v>
      </c>
      <c r="C376" s="23" t="s">
        <v>349</v>
      </c>
      <c r="D376" s="23" t="s">
        <v>89</v>
      </c>
      <c r="E376" s="23"/>
      <c r="F376" s="41">
        <v>236.8</v>
      </c>
      <c r="G376" s="41">
        <v>49.2</v>
      </c>
      <c r="H376" s="77">
        <f t="shared" si="50"/>
        <v>20.777027027027028</v>
      </c>
      <c r="I376" s="41">
        <v>200</v>
      </c>
      <c r="J376" s="41">
        <v>200</v>
      </c>
    </row>
    <row r="377" spans="1:10" s="16" customFormat="1" ht="18.75" customHeight="1" outlineLevel="6">
      <c r="A377" s="31" t="s">
        <v>42</v>
      </c>
      <c r="B377" s="21" t="s">
        <v>21</v>
      </c>
      <c r="C377" s="21" t="s">
        <v>211</v>
      </c>
      <c r="D377" s="21" t="s">
        <v>5</v>
      </c>
      <c r="E377" s="21"/>
      <c r="F377" s="61">
        <f aca="true" t="shared" si="61" ref="F377:J378">F378</f>
        <v>3140.568</v>
      </c>
      <c r="G377" s="61">
        <f t="shared" si="61"/>
        <v>0</v>
      </c>
      <c r="H377" s="77">
        <f t="shared" si="50"/>
        <v>0</v>
      </c>
      <c r="I377" s="61">
        <f t="shared" si="61"/>
        <v>1300</v>
      </c>
      <c r="J377" s="61">
        <f t="shared" si="61"/>
        <v>1300</v>
      </c>
    </row>
    <row r="378" spans="1:10" s="16" customFormat="1" ht="15.75" outlineLevel="6">
      <c r="A378" s="6" t="s">
        <v>193</v>
      </c>
      <c r="B378" s="7" t="s">
        <v>21</v>
      </c>
      <c r="C378" s="7" t="s">
        <v>221</v>
      </c>
      <c r="D378" s="7" t="s">
        <v>5</v>
      </c>
      <c r="E378" s="7"/>
      <c r="F378" s="38">
        <f t="shared" si="61"/>
        <v>3140.568</v>
      </c>
      <c r="G378" s="38">
        <f t="shared" si="61"/>
        <v>0</v>
      </c>
      <c r="H378" s="77">
        <f t="shared" si="50"/>
        <v>0</v>
      </c>
      <c r="I378" s="38">
        <f t="shared" si="61"/>
        <v>1300</v>
      </c>
      <c r="J378" s="38">
        <f t="shared" si="61"/>
        <v>1300</v>
      </c>
    </row>
    <row r="379" spans="1:10" s="16" customFormat="1" ht="31.5" outlineLevel="6">
      <c r="A379" s="24" t="s">
        <v>420</v>
      </c>
      <c r="B379" s="13" t="s">
        <v>21</v>
      </c>
      <c r="C379" s="13" t="s">
        <v>226</v>
      </c>
      <c r="D379" s="13" t="s">
        <v>5</v>
      </c>
      <c r="E379" s="13"/>
      <c r="F379" s="39">
        <f>F380+F383</f>
        <v>3140.568</v>
      </c>
      <c r="G379" s="39">
        <f>G380+G383</f>
        <v>0</v>
      </c>
      <c r="H379" s="77">
        <f t="shared" si="50"/>
        <v>0</v>
      </c>
      <c r="I379" s="39">
        <f>I380+I383</f>
        <v>1300</v>
      </c>
      <c r="J379" s="39">
        <f>J380+J383</f>
        <v>1300</v>
      </c>
    </row>
    <row r="380" spans="1:10" s="16" customFormat="1" ht="33.75" customHeight="1" outlineLevel="6">
      <c r="A380" s="24" t="s">
        <v>142</v>
      </c>
      <c r="B380" s="13" t="s">
        <v>21</v>
      </c>
      <c r="C380" s="13" t="s">
        <v>421</v>
      </c>
      <c r="D380" s="13" t="s">
        <v>5</v>
      </c>
      <c r="E380" s="13"/>
      <c r="F380" s="39">
        <f aca="true" t="shared" si="62" ref="F380:J381">F381</f>
        <v>1350</v>
      </c>
      <c r="G380" s="39">
        <f t="shared" si="62"/>
        <v>0</v>
      </c>
      <c r="H380" s="77">
        <f t="shared" si="50"/>
        <v>0</v>
      </c>
      <c r="I380" s="39">
        <f t="shared" si="62"/>
        <v>1300</v>
      </c>
      <c r="J380" s="39">
        <f t="shared" si="62"/>
        <v>1300</v>
      </c>
    </row>
    <row r="381" spans="1:10" s="16" customFormat="1" ht="15.75" outlineLevel="6">
      <c r="A381" s="4" t="s">
        <v>106</v>
      </c>
      <c r="B381" s="5" t="s">
        <v>21</v>
      </c>
      <c r="C381" s="5" t="s">
        <v>421</v>
      </c>
      <c r="D381" s="5" t="s">
        <v>107</v>
      </c>
      <c r="E381" s="5"/>
      <c r="F381" s="40">
        <f t="shared" si="62"/>
        <v>1350</v>
      </c>
      <c r="G381" s="40">
        <f t="shared" si="62"/>
        <v>0</v>
      </c>
      <c r="H381" s="77">
        <f t="shared" si="50"/>
        <v>0</v>
      </c>
      <c r="I381" s="40">
        <f t="shared" si="62"/>
        <v>1300</v>
      </c>
      <c r="J381" s="40">
        <f t="shared" si="62"/>
        <v>1300</v>
      </c>
    </row>
    <row r="382" spans="1:10" s="16" customFormat="1" ht="15.75" outlineLevel="6">
      <c r="A382" s="26" t="s">
        <v>79</v>
      </c>
      <c r="B382" s="23" t="s">
        <v>21</v>
      </c>
      <c r="C382" s="23" t="s">
        <v>421</v>
      </c>
      <c r="D382" s="23" t="s">
        <v>80</v>
      </c>
      <c r="E382" s="23"/>
      <c r="F382" s="41">
        <v>1350</v>
      </c>
      <c r="G382" s="41">
        <v>0</v>
      </c>
      <c r="H382" s="77">
        <f t="shared" si="50"/>
        <v>0</v>
      </c>
      <c r="I382" s="41">
        <v>1300</v>
      </c>
      <c r="J382" s="41">
        <v>1300</v>
      </c>
    </row>
    <row r="383" spans="1:10" s="16" customFormat="1" ht="15.75" outlineLevel="6">
      <c r="A383" s="29" t="s">
        <v>143</v>
      </c>
      <c r="B383" s="13" t="s">
        <v>21</v>
      </c>
      <c r="C383" s="13" t="s">
        <v>422</v>
      </c>
      <c r="D383" s="13" t="s">
        <v>5</v>
      </c>
      <c r="E383" s="13"/>
      <c r="F383" s="39">
        <f aca="true" t="shared" si="63" ref="F383:J384">F384</f>
        <v>1790.568</v>
      </c>
      <c r="G383" s="39">
        <f t="shared" si="63"/>
        <v>0</v>
      </c>
      <c r="H383" s="77">
        <f t="shared" si="50"/>
        <v>0</v>
      </c>
      <c r="I383" s="39">
        <f t="shared" si="63"/>
        <v>0</v>
      </c>
      <c r="J383" s="39">
        <f t="shared" si="63"/>
        <v>0</v>
      </c>
    </row>
    <row r="384" spans="1:10" s="16" customFormat="1" ht="15.75" outlineLevel="6">
      <c r="A384" s="4" t="s">
        <v>106</v>
      </c>
      <c r="B384" s="5" t="s">
        <v>21</v>
      </c>
      <c r="C384" s="5" t="s">
        <v>422</v>
      </c>
      <c r="D384" s="5" t="s">
        <v>107</v>
      </c>
      <c r="E384" s="5"/>
      <c r="F384" s="40">
        <f t="shared" si="63"/>
        <v>1790.568</v>
      </c>
      <c r="G384" s="40">
        <f t="shared" si="63"/>
        <v>0</v>
      </c>
      <c r="H384" s="77">
        <f t="shared" si="50"/>
        <v>0</v>
      </c>
      <c r="I384" s="40">
        <f t="shared" si="63"/>
        <v>0</v>
      </c>
      <c r="J384" s="40">
        <f t="shared" si="63"/>
        <v>0</v>
      </c>
    </row>
    <row r="385" spans="1:10" s="16" customFormat="1" ht="15.75" outlineLevel="6">
      <c r="A385" s="26" t="s">
        <v>79</v>
      </c>
      <c r="B385" s="23" t="s">
        <v>21</v>
      </c>
      <c r="C385" s="23" t="s">
        <v>422</v>
      </c>
      <c r="D385" s="23" t="s">
        <v>80</v>
      </c>
      <c r="E385" s="23"/>
      <c r="F385" s="41">
        <v>1790.568</v>
      </c>
      <c r="G385" s="41">
        <v>0</v>
      </c>
      <c r="H385" s="77">
        <f t="shared" si="50"/>
        <v>0</v>
      </c>
      <c r="I385" s="41">
        <v>0</v>
      </c>
      <c r="J385" s="41">
        <v>0</v>
      </c>
    </row>
    <row r="386" spans="1:10" s="16" customFormat="1" ht="15.75" outlineLevel="6">
      <c r="A386" s="31" t="s">
        <v>35</v>
      </c>
      <c r="B386" s="21" t="s">
        <v>13</v>
      </c>
      <c r="C386" s="21" t="s">
        <v>211</v>
      </c>
      <c r="D386" s="21" t="s">
        <v>5</v>
      </c>
      <c r="E386" s="21"/>
      <c r="F386" s="61">
        <f>F387+F402</f>
        <v>27904.521999999997</v>
      </c>
      <c r="G386" s="61">
        <f>G387+G402</f>
        <v>4643.045</v>
      </c>
      <c r="H386" s="77">
        <f t="shared" si="50"/>
        <v>16.639041514490017</v>
      </c>
      <c r="I386" s="61">
        <f>I387+I402</f>
        <v>27928.595999999998</v>
      </c>
      <c r="J386" s="61">
        <f>J387+J402</f>
        <v>27932.115999999998</v>
      </c>
    </row>
    <row r="387" spans="1:10" s="16" customFormat="1" ht="31.5" outlineLevel="6">
      <c r="A387" s="14" t="s">
        <v>120</v>
      </c>
      <c r="B387" s="7" t="s">
        <v>13</v>
      </c>
      <c r="C387" s="7" t="s">
        <v>212</v>
      </c>
      <c r="D387" s="7" t="s">
        <v>5</v>
      </c>
      <c r="E387" s="7"/>
      <c r="F387" s="38">
        <f>F388</f>
        <v>5390.9220000000005</v>
      </c>
      <c r="G387" s="38">
        <f>G388</f>
        <v>940.579</v>
      </c>
      <c r="H387" s="77">
        <f t="shared" si="50"/>
        <v>17.44746074975672</v>
      </c>
      <c r="I387" s="38">
        <f>I388</f>
        <v>5374.996</v>
      </c>
      <c r="J387" s="38">
        <f>J388</f>
        <v>5478.516</v>
      </c>
    </row>
    <row r="388" spans="1:10" s="16" customFormat="1" ht="36" customHeight="1" outlineLevel="6">
      <c r="A388" s="14" t="s">
        <v>122</v>
      </c>
      <c r="B388" s="7" t="s">
        <v>13</v>
      </c>
      <c r="C388" s="7" t="s">
        <v>319</v>
      </c>
      <c r="D388" s="7" t="s">
        <v>5</v>
      </c>
      <c r="E388" s="7"/>
      <c r="F388" s="38">
        <f>F389+F394</f>
        <v>5390.9220000000005</v>
      </c>
      <c r="G388" s="38">
        <f>G389+G394</f>
        <v>940.579</v>
      </c>
      <c r="H388" s="77">
        <f t="shared" si="50"/>
        <v>17.44746074975672</v>
      </c>
      <c r="I388" s="38">
        <f>I389+I394</f>
        <v>5374.996</v>
      </c>
      <c r="J388" s="38">
        <f>J389+J394</f>
        <v>5478.516</v>
      </c>
    </row>
    <row r="389" spans="1:10" s="16" customFormat="1" ht="47.25" outlineLevel="6">
      <c r="A389" s="25" t="s">
        <v>169</v>
      </c>
      <c r="B389" s="13" t="s">
        <v>13</v>
      </c>
      <c r="C389" s="13" t="s">
        <v>321</v>
      </c>
      <c r="D389" s="13" t="s">
        <v>5</v>
      </c>
      <c r="E389" s="13"/>
      <c r="F389" s="39">
        <f>F390</f>
        <v>2592.15</v>
      </c>
      <c r="G389" s="39">
        <f>G390</f>
        <v>513.9</v>
      </c>
      <c r="H389" s="77">
        <f t="shared" si="50"/>
        <v>19.82524159481511</v>
      </c>
      <c r="I389" s="39">
        <f>I390</f>
        <v>2550.6</v>
      </c>
      <c r="J389" s="39">
        <f>J390</f>
        <v>2550.6</v>
      </c>
    </row>
    <row r="390" spans="1:10" s="16" customFormat="1" ht="31.5" outlineLevel="6">
      <c r="A390" s="4" t="s">
        <v>85</v>
      </c>
      <c r="B390" s="5" t="s">
        <v>13</v>
      </c>
      <c r="C390" s="5" t="s">
        <v>321</v>
      </c>
      <c r="D390" s="5" t="s">
        <v>84</v>
      </c>
      <c r="E390" s="5"/>
      <c r="F390" s="40">
        <f>F391+F392+F393</f>
        <v>2592.15</v>
      </c>
      <c r="G390" s="40">
        <f>G391+G392+G393</f>
        <v>513.9</v>
      </c>
      <c r="H390" s="77">
        <f t="shared" si="50"/>
        <v>19.82524159481511</v>
      </c>
      <c r="I390" s="40">
        <f>I391+I392+I393</f>
        <v>2550.6</v>
      </c>
      <c r="J390" s="40">
        <f>J391+J392+J393</f>
        <v>2550.6</v>
      </c>
    </row>
    <row r="391" spans="1:10" s="16" customFormat="1" ht="16.5" customHeight="1" outlineLevel="6">
      <c r="A391" s="22" t="s">
        <v>204</v>
      </c>
      <c r="B391" s="23" t="s">
        <v>13</v>
      </c>
      <c r="C391" s="23" t="s">
        <v>321</v>
      </c>
      <c r="D391" s="23" t="s">
        <v>82</v>
      </c>
      <c r="E391" s="23"/>
      <c r="F391" s="41">
        <v>1959</v>
      </c>
      <c r="G391" s="41">
        <v>380.337</v>
      </c>
      <c r="H391" s="77">
        <f t="shared" si="50"/>
        <v>19.414854517611026</v>
      </c>
      <c r="I391" s="41">
        <v>1959</v>
      </c>
      <c r="J391" s="41">
        <v>1959</v>
      </c>
    </row>
    <row r="392" spans="1:10" s="16" customFormat="1" ht="31.5" outlineLevel="6">
      <c r="A392" s="22" t="s">
        <v>209</v>
      </c>
      <c r="B392" s="23" t="s">
        <v>13</v>
      </c>
      <c r="C392" s="23" t="s">
        <v>321</v>
      </c>
      <c r="D392" s="23" t="s">
        <v>83</v>
      </c>
      <c r="E392" s="23"/>
      <c r="F392" s="41">
        <v>41.55</v>
      </c>
      <c r="G392" s="41">
        <v>38.7</v>
      </c>
      <c r="H392" s="77">
        <f t="shared" si="50"/>
        <v>93.14079422382673</v>
      </c>
      <c r="I392" s="41">
        <v>0</v>
      </c>
      <c r="J392" s="41">
        <v>0</v>
      </c>
    </row>
    <row r="393" spans="1:10" s="16" customFormat="1" ht="47.25" outlineLevel="6">
      <c r="A393" s="22" t="s">
        <v>205</v>
      </c>
      <c r="B393" s="23" t="s">
        <v>13</v>
      </c>
      <c r="C393" s="23" t="s">
        <v>321</v>
      </c>
      <c r="D393" s="23" t="s">
        <v>206</v>
      </c>
      <c r="E393" s="23"/>
      <c r="F393" s="41">
        <v>591.6</v>
      </c>
      <c r="G393" s="41">
        <v>94.863</v>
      </c>
      <c r="H393" s="77">
        <f t="shared" si="50"/>
        <v>16.034989858012167</v>
      </c>
      <c r="I393" s="41">
        <v>591.6</v>
      </c>
      <c r="J393" s="41">
        <v>591.6</v>
      </c>
    </row>
    <row r="394" spans="1:10" s="16" customFormat="1" ht="47.25" outlineLevel="6">
      <c r="A394" s="25" t="s">
        <v>351</v>
      </c>
      <c r="B394" s="13" t="s">
        <v>13</v>
      </c>
      <c r="C394" s="13" t="s">
        <v>350</v>
      </c>
      <c r="D394" s="13" t="s">
        <v>5</v>
      </c>
      <c r="E394" s="13"/>
      <c r="F394" s="39">
        <f>F395+F399</f>
        <v>2798.772</v>
      </c>
      <c r="G394" s="39">
        <f>G395+G399</f>
        <v>426.67900000000003</v>
      </c>
      <c r="H394" s="77">
        <f t="shared" si="50"/>
        <v>15.245221833003905</v>
      </c>
      <c r="I394" s="39">
        <f>I395+I399</f>
        <v>2824.396</v>
      </c>
      <c r="J394" s="39">
        <f>J395+J399</f>
        <v>2927.916</v>
      </c>
    </row>
    <row r="395" spans="1:10" s="16" customFormat="1" ht="31.5" outlineLevel="6">
      <c r="A395" s="4" t="s">
        <v>85</v>
      </c>
      <c r="B395" s="5" t="s">
        <v>13</v>
      </c>
      <c r="C395" s="5" t="s">
        <v>350</v>
      </c>
      <c r="D395" s="5" t="s">
        <v>84</v>
      </c>
      <c r="E395" s="5"/>
      <c r="F395" s="40">
        <f>F396+F397+F398</f>
        <v>2558.121</v>
      </c>
      <c r="G395" s="40">
        <f>G396+G397+G398</f>
        <v>408.223</v>
      </c>
      <c r="H395" s="77">
        <f aca="true" t="shared" si="64" ref="H395:H458">G395/F395*100</f>
        <v>15.957923804229745</v>
      </c>
      <c r="I395" s="40">
        <f>I396+I397+I398</f>
        <v>2659.967</v>
      </c>
      <c r="J395" s="40">
        <f>J396+J397+J398</f>
        <v>2765.887</v>
      </c>
    </row>
    <row r="396" spans="1:10" s="16" customFormat="1" ht="31.5" outlineLevel="6">
      <c r="A396" s="22" t="s">
        <v>204</v>
      </c>
      <c r="B396" s="23" t="s">
        <v>13</v>
      </c>
      <c r="C396" s="23" t="s">
        <v>350</v>
      </c>
      <c r="D396" s="23" t="s">
        <v>82</v>
      </c>
      <c r="E396" s="23"/>
      <c r="F396" s="41">
        <v>1955.56446</v>
      </c>
      <c r="G396" s="41">
        <v>326.144</v>
      </c>
      <c r="H396" s="77">
        <f t="shared" si="64"/>
        <v>16.677742241235045</v>
      </c>
      <c r="I396" s="41">
        <v>2033.787</v>
      </c>
      <c r="J396" s="41">
        <v>2115.139</v>
      </c>
    </row>
    <row r="397" spans="1:10" s="16" customFormat="1" ht="31.5" outlineLevel="6">
      <c r="A397" s="22" t="s">
        <v>209</v>
      </c>
      <c r="B397" s="23" t="s">
        <v>13</v>
      </c>
      <c r="C397" s="23" t="s">
        <v>350</v>
      </c>
      <c r="D397" s="23" t="s">
        <v>83</v>
      </c>
      <c r="E397" s="23"/>
      <c r="F397" s="41">
        <v>15.6</v>
      </c>
      <c r="G397" s="41">
        <v>0</v>
      </c>
      <c r="H397" s="77">
        <f t="shared" si="64"/>
        <v>0</v>
      </c>
      <c r="I397" s="41">
        <v>15.6</v>
      </c>
      <c r="J397" s="41">
        <v>15.6</v>
      </c>
    </row>
    <row r="398" spans="1:10" s="16" customFormat="1" ht="47.25" outlineLevel="6">
      <c r="A398" s="22" t="s">
        <v>205</v>
      </c>
      <c r="B398" s="23" t="s">
        <v>13</v>
      </c>
      <c r="C398" s="23" t="s">
        <v>350</v>
      </c>
      <c r="D398" s="23" t="s">
        <v>206</v>
      </c>
      <c r="E398" s="23"/>
      <c r="F398" s="41">
        <v>586.95654</v>
      </c>
      <c r="G398" s="41">
        <v>82.079</v>
      </c>
      <c r="H398" s="77">
        <f t="shared" si="64"/>
        <v>13.983829194577163</v>
      </c>
      <c r="I398" s="41">
        <v>610.58</v>
      </c>
      <c r="J398" s="41">
        <v>635.148</v>
      </c>
    </row>
    <row r="399" spans="1:10" s="16" customFormat="1" ht="15.75" outlineLevel="6">
      <c r="A399" s="4" t="s">
        <v>86</v>
      </c>
      <c r="B399" s="5" t="s">
        <v>13</v>
      </c>
      <c r="C399" s="5" t="s">
        <v>350</v>
      </c>
      <c r="D399" s="5" t="s">
        <v>87</v>
      </c>
      <c r="E399" s="5"/>
      <c r="F399" s="40">
        <f>F400+F401</f>
        <v>240.651</v>
      </c>
      <c r="G399" s="40">
        <f>G400+G401</f>
        <v>18.456</v>
      </c>
      <c r="H399" s="77">
        <f t="shared" si="64"/>
        <v>7.669197302317464</v>
      </c>
      <c r="I399" s="40">
        <f>I400+I401</f>
        <v>164.429</v>
      </c>
      <c r="J399" s="40">
        <f>J400+J401</f>
        <v>162.029</v>
      </c>
    </row>
    <row r="400" spans="1:10" s="16" customFormat="1" ht="31.5" outlineLevel="6">
      <c r="A400" s="22" t="s">
        <v>88</v>
      </c>
      <c r="B400" s="23" t="s">
        <v>13</v>
      </c>
      <c r="C400" s="23" t="s">
        <v>350</v>
      </c>
      <c r="D400" s="23" t="s">
        <v>89</v>
      </c>
      <c r="E400" s="23"/>
      <c r="F400" s="41">
        <v>228.60172</v>
      </c>
      <c r="G400" s="41">
        <v>16.896</v>
      </c>
      <c r="H400" s="77">
        <f t="shared" si="64"/>
        <v>7.391020505007575</v>
      </c>
      <c r="I400" s="41">
        <v>164.429</v>
      </c>
      <c r="J400" s="41">
        <v>162.029</v>
      </c>
    </row>
    <row r="401" spans="1:10" s="16" customFormat="1" ht="15.75" outlineLevel="6">
      <c r="A401" s="22" t="s">
        <v>404</v>
      </c>
      <c r="B401" s="23" t="s">
        <v>13</v>
      </c>
      <c r="C401" s="23" t="s">
        <v>350</v>
      </c>
      <c r="D401" s="23" t="s">
        <v>403</v>
      </c>
      <c r="E401" s="23"/>
      <c r="F401" s="41">
        <v>12.04928</v>
      </c>
      <c r="G401" s="41">
        <v>1.56</v>
      </c>
      <c r="H401" s="77">
        <f t="shared" si="64"/>
        <v>12.946831677909387</v>
      </c>
      <c r="I401" s="41">
        <v>0</v>
      </c>
      <c r="J401" s="41">
        <v>0</v>
      </c>
    </row>
    <row r="402" spans="1:10" s="16" customFormat="1" ht="15.75" outlineLevel="6">
      <c r="A402" s="9" t="s">
        <v>128</v>
      </c>
      <c r="B402" s="7" t="s">
        <v>13</v>
      </c>
      <c r="C402" s="7" t="s">
        <v>211</v>
      </c>
      <c r="D402" s="7" t="s">
        <v>5</v>
      </c>
      <c r="E402" s="7"/>
      <c r="F402" s="38">
        <f>F403+F418</f>
        <v>22513.6</v>
      </c>
      <c r="G402" s="38">
        <f>G403+G418</f>
        <v>3702.466</v>
      </c>
      <c r="H402" s="77">
        <f t="shared" si="64"/>
        <v>16.445464075047973</v>
      </c>
      <c r="I402" s="38">
        <f>I403+I418</f>
        <v>22553.6</v>
      </c>
      <c r="J402" s="38">
        <f>J403+J418</f>
        <v>22453.6</v>
      </c>
    </row>
    <row r="403" spans="1:10" s="16" customFormat="1" ht="19.5" customHeight="1" outlineLevel="6">
      <c r="A403" s="30" t="s">
        <v>191</v>
      </c>
      <c r="B403" s="7" t="s">
        <v>13</v>
      </c>
      <c r="C403" s="7" t="s">
        <v>221</v>
      </c>
      <c r="D403" s="7" t="s">
        <v>5</v>
      </c>
      <c r="E403" s="7"/>
      <c r="F403" s="38">
        <f aca="true" t="shared" si="65" ref="F403:J404">F404</f>
        <v>22463.6</v>
      </c>
      <c r="G403" s="38">
        <f t="shared" si="65"/>
        <v>3702.466</v>
      </c>
      <c r="H403" s="77">
        <f t="shared" si="64"/>
        <v>16.48206876903079</v>
      </c>
      <c r="I403" s="38">
        <f t="shared" si="65"/>
        <v>22553.6</v>
      </c>
      <c r="J403" s="38">
        <f t="shared" si="65"/>
        <v>22453.6</v>
      </c>
    </row>
    <row r="404" spans="1:10" s="16" customFormat="1" ht="33" customHeight="1" outlineLevel="6">
      <c r="A404" s="30" t="s">
        <v>144</v>
      </c>
      <c r="B404" s="7" t="s">
        <v>13</v>
      </c>
      <c r="C404" s="7" t="s">
        <v>236</v>
      </c>
      <c r="D404" s="7" t="s">
        <v>5</v>
      </c>
      <c r="E404" s="7"/>
      <c r="F404" s="38">
        <f>F405</f>
        <v>22463.6</v>
      </c>
      <c r="G404" s="38">
        <f>G405</f>
        <v>3702.466</v>
      </c>
      <c r="H404" s="77">
        <f t="shared" si="64"/>
        <v>16.48206876903079</v>
      </c>
      <c r="I404" s="38">
        <f t="shared" si="65"/>
        <v>22553.6</v>
      </c>
      <c r="J404" s="38">
        <f t="shared" si="65"/>
        <v>22453.6</v>
      </c>
    </row>
    <row r="405" spans="1:10" s="16" customFormat="1" ht="31.5" outlineLevel="6">
      <c r="A405" s="24" t="s">
        <v>124</v>
      </c>
      <c r="B405" s="13" t="s">
        <v>13</v>
      </c>
      <c r="C405" s="13" t="s">
        <v>352</v>
      </c>
      <c r="D405" s="13" t="s">
        <v>5</v>
      </c>
      <c r="E405" s="13"/>
      <c r="F405" s="39">
        <f>F406+F410+F414+F413</f>
        <v>22463.6</v>
      </c>
      <c r="G405" s="39">
        <f>G406+G410+G414+G413</f>
        <v>3702.466</v>
      </c>
      <c r="H405" s="77">
        <f t="shared" si="64"/>
        <v>16.48206876903079</v>
      </c>
      <c r="I405" s="39">
        <f>I406+I410+I414+I413</f>
        <v>22553.6</v>
      </c>
      <c r="J405" s="39">
        <f>J406+J410+J414+J413</f>
        <v>22453.6</v>
      </c>
    </row>
    <row r="406" spans="1:10" s="16" customFormat="1" ht="15.75" outlineLevel="6">
      <c r="A406" s="4" t="s">
        <v>100</v>
      </c>
      <c r="B406" s="5" t="s">
        <v>13</v>
      </c>
      <c r="C406" s="5" t="s">
        <v>352</v>
      </c>
      <c r="D406" s="5" t="s">
        <v>101</v>
      </c>
      <c r="E406" s="5"/>
      <c r="F406" s="40">
        <f>F407+F408+F409</f>
        <v>17900</v>
      </c>
      <c r="G406" s="40">
        <f>G407+G408+G409</f>
        <v>3007.555</v>
      </c>
      <c r="H406" s="77">
        <f t="shared" si="64"/>
        <v>16.80198324022346</v>
      </c>
      <c r="I406" s="40">
        <f>I407+I408+I409</f>
        <v>17990</v>
      </c>
      <c r="J406" s="40">
        <f>J407+J408+J409</f>
        <v>17890</v>
      </c>
    </row>
    <row r="407" spans="1:10" s="16" customFormat="1" ht="15.75" outlineLevel="6">
      <c r="A407" s="22" t="s">
        <v>203</v>
      </c>
      <c r="B407" s="23" t="s">
        <v>13</v>
      </c>
      <c r="C407" s="23" t="s">
        <v>352</v>
      </c>
      <c r="D407" s="23" t="s">
        <v>102</v>
      </c>
      <c r="E407" s="23"/>
      <c r="F407" s="41">
        <v>13900</v>
      </c>
      <c r="G407" s="41">
        <v>2427.549</v>
      </c>
      <c r="H407" s="77">
        <f t="shared" si="64"/>
        <v>17.464381294964028</v>
      </c>
      <c r="I407" s="41">
        <v>13990</v>
      </c>
      <c r="J407" s="41">
        <v>13890</v>
      </c>
    </row>
    <row r="408" spans="1:10" s="16" customFormat="1" ht="31.5" outlineLevel="6">
      <c r="A408" s="22" t="s">
        <v>210</v>
      </c>
      <c r="B408" s="23" t="s">
        <v>13</v>
      </c>
      <c r="C408" s="23" t="s">
        <v>352</v>
      </c>
      <c r="D408" s="23" t="s">
        <v>103</v>
      </c>
      <c r="E408" s="23"/>
      <c r="F408" s="41">
        <v>0</v>
      </c>
      <c r="G408" s="41">
        <v>0</v>
      </c>
      <c r="H408" s="77">
        <v>0</v>
      </c>
      <c r="I408" s="41">
        <v>0</v>
      </c>
      <c r="J408" s="41">
        <v>0</v>
      </c>
    </row>
    <row r="409" spans="1:10" s="16" customFormat="1" ht="47.25" outlineLevel="6">
      <c r="A409" s="22" t="s">
        <v>207</v>
      </c>
      <c r="B409" s="23" t="s">
        <v>13</v>
      </c>
      <c r="C409" s="23" t="s">
        <v>352</v>
      </c>
      <c r="D409" s="23" t="s">
        <v>208</v>
      </c>
      <c r="E409" s="23"/>
      <c r="F409" s="41">
        <v>4000</v>
      </c>
      <c r="G409" s="41">
        <v>580.006</v>
      </c>
      <c r="H409" s="77">
        <f t="shared" si="64"/>
        <v>14.500150000000001</v>
      </c>
      <c r="I409" s="41">
        <v>4000</v>
      </c>
      <c r="J409" s="41">
        <v>4000</v>
      </c>
    </row>
    <row r="410" spans="1:10" s="16" customFormat="1" ht="15.75" outlineLevel="6">
      <c r="A410" s="4" t="s">
        <v>86</v>
      </c>
      <c r="B410" s="5" t="s">
        <v>13</v>
      </c>
      <c r="C410" s="5" t="s">
        <v>352</v>
      </c>
      <c r="D410" s="5" t="s">
        <v>87</v>
      </c>
      <c r="E410" s="5"/>
      <c r="F410" s="40">
        <f>F411+F412</f>
        <v>4413.6</v>
      </c>
      <c r="G410" s="40">
        <f>G411+G412</f>
        <v>675.823</v>
      </c>
      <c r="H410" s="77">
        <f t="shared" si="64"/>
        <v>15.312284756208083</v>
      </c>
      <c r="I410" s="40">
        <f>I411+I412</f>
        <v>4413.6</v>
      </c>
      <c r="J410" s="40">
        <f>J411+J412</f>
        <v>4413.6</v>
      </c>
    </row>
    <row r="411" spans="1:10" s="16" customFormat="1" ht="31.5" outlineLevel="6">
      <c r="A411" s="22" t="s">
        <v>88</v>
      </c>
      <c r="B411" s="23" t="s">
        <v>13</v>
      </c>
      <c r="C411" s="23" t="s">
        <v>352</v>
      </c>
      <c r="D411" s="23" t="s">
        <v>89</v>
      </c>
      <c r="E411" s="23"/>
      <c r="F411" s="41">
        <v>4008.12</v>
      </c>
      <c r="G411" s="41">
        <v>585.029</v>
      </c>
      <c r="H411" s="77">
        <f t="shared" si="64"/>
        <v>14.596094927297587</v>
      </c>
      <c r="I411" s="41">
        <v>4413.6</v>
      </c>
      <c r="J411" s="41">
        <v>4413.6</v>
      </c>
    </row>
    <row r="412" spans="1:10" s="16" customFormat="1" ht="15.75" outlineLevel="6">
      <c r="A412" s="22" t="s">
        <v>404</v>
      </c>
      <c r="B412" s="23" t="s">
        <v>13</v>
      </c>
      <c r="C412" s="23" t="s">
        <v>352</v>
      </c>
      <c r="D412" s="23" t="s">
        <v>403</v>
      </c>
      <c r="E412" s="23"/>
      <c r="F412" s="41">
        <v>405.48</v>
      </c>
      <c r="G412" s="41">
        <v>90.794</v>
      </c>
      <c r="H412" s="77">
        <f t="shared" si="64"/>
        <v>22.39173325441452</v>
      </c>
      <c r="I412" s="41"/>
      <c r="J412" s="41"/>
    </row>
    <row r="413" spans="1:10" s="16" customFormat="1" ht="15.75" outlineLevel="6">
      <c r="A413" s="44" t="s">
        <v>370</v>
      </c>
      <c r="B413" s="43" t="s">
        <v>13</v>
      </c>
      <c r="C413" s="43" t="s">
        <v>352</v>
      </c>
      <c r="D413" s="43" t="s">
        <v>371</v>
      </c>
      <c r="E413" s="43"/>
      <c r="F413" s="55">
        <v>100</v>
      </c>
      <c r="G413" s="55">
        <v>12</v>
      </c>
      <c r="H413" s="77">
        <f t="shared" si="64"/>
        <v>12</v>
      </c>
      <c r="I413" s="55">
        <v>100</v>
      </c>
      <c r="J413" s="55">
        <v>100</v>
      </c>
    </row>
    <row r="414" spans="1:10" s="16" customFormat="1" ht="15.75" outlineLevel="6">
      <c r="A414" s="4" t="s">
        <v>90</v>
      </c>
      <c r="B414" s="5" t="s">
        <v>13</v>
      </c>
      <c r="C414" s="5" t="s">
        <v>352</v>
      </c>
      <c r="D414" s="5" t="s">
        <v>91</v>
      </c>
      <c r="E414" s="5"/>
      <c r="F414" s="40">
        <f>F415+F416+F417</f>
        <v>50</v>
      </c>
      <c r="G414" s="40">
        <f>G415+G416+G417</f>
        <v>7.088</v>
      </c>
      <c r="H414" s="77">
        <f t="shared" si="64"/>
        <v>14.176</v>
      </c>
      <c r="I414" s="40">
        <f>I415+I416+I417</f>
        <v>50</v>
      </c>
      <c r="J414" s="40">
        <f>J415+J416+J417</f>
        <v>50</v>
      </c>
    </row>
    <row r="415" spans="1:10" s="16" customFormat="1" ht="15.75" outlineLevel="6">
      <c r="A415" s="22" t="s">
        <v>92</v>
      </c>
      <c r="B415" s="23" t="s">
        <v>13</v>
      </c>
      <c r="C415" s="23" t="s">
        <v>352</v>
      </c>
      <c r="D415" s="23" t="s">
        <v>94</v>
      </c>
      <c r="E415" s="23"/>
      <c r="F415" s="41">
        <v>30</v>
      </c>
      <c r="G415" s="41">
        <v>7.088</v>
      </c>
      <c r="H415" s="77">
        <f t="shared" si="64"/>
        <v>23.62666666666667</v>
      </c>
      <c r="I415" s="41">
        <v>30</v>
      </c>
      <c r="J415" s="41">
        <v>30</v>
      </c>
    </row>
    <row r="416" spans="1:10" s="16" customFormat="1" ht="15.75" outlineLevel="6">
      <c r="A416" s="22" t="s">
        <v>93</v>
      </c>
      <c r="B416" s="23" t="s">
        <v>13</v>
      </c>
      <c r="C416" s="23" t="s">
        <v>352</v>
      </c>
      <c r="D416" s="23" t="s">
        <v>95</v>
      </c>
      <c r="E416" s="23"/>
      <c r="F416" s="41">
        <v>5</v>
      </c>
      <c r="G416" s="41">
        <v>0</v>
      </c>
      <c r="H416" s="77">
        <f t="shared" si="64"/>
        <v>0</v>
      </c>
      <c r="I416" s="41">
        <v>5</v>
      </c>
      <c r="J416" s="41">
        <v>5</v>
      </c>
    </row>
    <row r="417" spans="1:10" s="16" customFormat="1" ht="15.75" outlineLevel="6">
      <c r="A417" s="22" t="s">
        <v>259</v>
      </c>
      <c r="B417" s="23" t="s">
        <v>13</v>
      </c>
      <c r="C417" s="23" t="s">
        <v>352</v>
      </c>
      <c r="D417" s="23" t="s">
        <v>258</v>
      </c>
      <c r="E417" s="23"/>
      <c r="F417" s="41">
        <v>15</v>
      </c>
      <c r="G417" s="41">
        <v>0</v>
      </c>
      <c r="H417" s="77">
        <f t="shared" si="64"/>
        <v>0</v>
      </c>
      <c r="I417" s="41">
        <v>15</v>
      </c>
      <c r="J417" s="41">
        <v>15</v>
      </c>
    </row>
    <row r="418" spans="1:10" s="16" customFormat="1" ht="31.5" outlineLevel="6">
      <c r="A418" s="24" t="s">
        <v>448</v>
      </c>
      <c r="B418" s="13" t="s">
        <v>13</v>
      </c>
      <c r="C418" s="13" t="s">
        <v>219</v>
      </c>
      <c r="D418" s="13" t="s">
        <v>5</v>
      </c>
      <c r="E418" s="13"/>
      <c r="F418" s="39">
        <f aca="true" t="shared" si="66" ref="F418:G420">F419</f>
        <v>50</v>
      </c>
      <c r="G418" s="39">
        <f t="shared" si="66"/>
        <v>0</v>
      </c>
      <c r="H418" s="77">
        <f t="shared" si="64"/>
        <v>0</v>
      </c>
      <c r="I418" s="39">
        <f aca="true" t="shared" si="67" ref="I418:J420">I419</f>
        <v>0</v>
      </c>
      <c r="J418" s="39">
        <f t="shared" si="67"/>
        <v>0</v>
      </c>
    </row>
    <row r="419" spans="1:10" s="16" customFormat="1" ht="47.25" outlineLevel="6">
      <c r="A419" s="4" t="s">
        <v>133</v>
      </c>
      <c r="B419" s="5" t="s">
        <v>13</v>
      </c>
      <c r="C419" s="5" t="s">
        <v>343</v>
      </c>
      <c r="D419" s="5" t="s">
        <v>5</v>
      </c>
      <c r="E419" s="5"/>
      <c r="F419" s="40">
        <f t="shared" si="66"/>
        <v>50</v>
      </c>
      <c r="G419" s="40">
        <f t="shared" si="66"/>
        <v>0</v>
      </c>
      <c r="H419" s="77">
        <f t="shared" si="64"/>
        <v>0</v>
      </c>
      <c r="I419" s="40">
        <f t="shared" si="67"/>
        <v>0</v>
      </c>
      <c r="J419" s="40">
        <f t="shared" si="67"/>
        <v>0</v>
      </c>
    </row>
    <row r="420" spans="1:10" s="16" customFormat="1" ht="15.75" outlineLevel="6">
      <c r="A420" s="75" t="s">
        <v>86</v>
      </c>
      <c r="B420" s="68" t="s">
        <v>13</v>
      </c>
      <c r="C420" s="68" t="s">
        <v>343</v>
      </c>
      <c r="D420" s="68" t="s">
        <v>87</v>
      </c>
      <c r="E420" s="68"/>
      <c r="F420" s="69">
        <f t="shared" si="66"/>
        <v>50</v>
      </c>
      <c r="G420" s="69">
        <f t="shared" si="66"/>
        <v>0</v>
      </c>
      <c r="H420" s="77">
        <f t="shared" si="64"/>
        <v>0</v>
      </c>
      <c r="I420" s="69">
        <f t="shared" si="67"/>
        <v>0</v>
      </c>
      <c r="J420" s="69">
        <f t="shared" si="67"/>
        <v>0</v>
      </c>
    </row>
    <row r="421" spans="1:10" s="16" customFormat="1" ht="31.5" outlineLevel="6">
      <c r="A421" s="22" t="s">
        <v>88</v>
      </c>
      <c r="B421" s="23" t="s">
        <v>13</v>
      </c>
      <c r="C421" s="23" t="s">
        <v>343</v>
      </c>
      <c r="D421" s="23" t="s">
        <v>89</v>
      </c>
      <c r="E421" s="23"/>
      <c r="F421" s="41">
        <v>50</v>
      </c>
      <c r="G421" s="41">
        <v>0</v>
      </c>
      <c r="H421" s="77">
        <f t="shared" si="64"/>
        <v>0</v>
      </c>
      <c r="I421" s="41">
        <v>0</v>
      </c>
      <c r="J421" s="41">
        <v>0</v>
      </c>
    </row>
    <row r="422" spans="1:10" s="16" customFormat="1" ht="17.25" customHeight="1" outlineLevel="6">
      <c r="A422" s="11" t="s">
        <v>69</v>
      </c>
      <c r="B422" s="12" t="s">
        <v>49</v>
      </c>
      <c r="C422" s="12" t="s">
        <v>211</v>
      </c>
      <c r="D422" s="12" t="s">
        <v>5</v>
      </c>
      <c r="E422" s="12"/>
      <c r="F422" s="37">
        <f>F423</f>
        <v>37334.063290000006</v>
      </c>
      <c r="G422" s="37">
        <f>G423</f>
        <v>7482.262</v>
      </c>
      <c r="H422" s="77">
        <f t="shared" si="64"/>
        <v>20.041381356966138</v>
      </c>
      <c r="I422" s="37">
        <f>I423</f>
        <v>31892.225000000002</v>
      </c>
      <c r="J422" s="37">
        <f>J423</f>
        <v>31862.225000000002</v>
      </c>
    </row>
    <row r="423" spans="1:10" s="16" customFormat="1" ht="15.75" outlineLevel="3">
      <c r="A423" s="6" t="s">
        <v>36</v>
      </c>
      <c r="B423" s="7" t="s">
        <v>14</v>
      </c>
      <c r="C423" s="7" t="s">
        <v>211</v>
      </c>
      <c r="D423" s="7" t="s">
        <v>5</v>
      </c>
      <c r="E423" s="7"/>
      <c r="F423" s="38">
        <f>F424+F451+F455+F459</f>
        <v>37334.063290000006</v>
      </c>
      <c r="G423" s="38">
        <f>G424+G451+G455+G459</f>
        <v>7482.262</v>
      </c>
      <c r="H423" s="77">
        <f t="shared" si="64"/>
        <v>20.041381356966138</v>
      </c>
      <c r="I423" s="38">
        <f>I424+I451+I455+I459</f>
        <v>31892.225000000002</v>
      </c>
      <c r="J423" s="38">
        <f>J424+J451+J455+J459</f>
        <v>31862.225000000002</v>
      </c>
    </row>
    <row r="424" spans="1:10" s="16" customFormat="1" ht="19.5" customHeight="1" outlineLevel="3">
      <c r="A424" s="9" t="s">
        <v>145</v>
      </c>
      <c r="B424" s="7" t="s">
        <v>14</v>
      </c>
      <c r="C424" s="7" t="s">
        <v>237</v>
      </c>
      <c r="D424" s="7" t="s">
        <v>5</v>
      </c>
      <c r="E424" s="7"/>
      <c r="F424" s="38">
        <f>F425+F433+F447</f>
        <v>37189.063290000006</v>
      </c>
      <c r="G424" s="38">
        <f>G425+G433+G447</f>
        <v>7470.262</v>
      </c>
      <c r="H424" s="77">
        <f t="shared" si="64"/>
        <v>20.087255066757017</v>
      </c>
      <c r="I424" s="38">
        <f>I425+I433+I447</f>
        <v>31747.225000000002</v>
      </c>
      <c r="J424" s="38">
        <f>J425+J433+J447</f>
        <v>31717.225000000002</v>
      </c>
    </row>
    <row r="425" spans="1:10" s="16" customFormat="1" ht="19.5" customHeight="1" outlineLevel="3">
      <c r="A425" s="24" t="s">
        <v>108</v>
      </c>
      <c r="B425" s="13" t="s">
        <v>14</v>
      </c>
      <c r="C425" s="13" t="s">
        <v>238</v>
      </c>
      <c r="D425" s="13" t="s">
        <v>5</v>
      </c>
      <c r="E425" s="13"/>
      <c r="F425" s="39">
        <f>F426</f>
        <v>200</v>
      </c>
      <c r="G425" s="39">
        <f>G426</f>
        <v>0</v>
      </c>
      <c r="H425" s="77">
        <f t="shared" si="64"/>
        <v>0</v>
      </c>
      <c r="I425" s="39">
        <f>I426</f>
        <v>130</v>
      </c>
      <c r="J425" s="39">
        <f>J426</f>
        <v>100</v>
      </c>
    </row>
    <row r="426" spans="1:10" s="16" customFormat="1" ht="32.25" customHeight="1" outlineLevel="3">
      <c r="A426" s="35" t="s">
        <v>146</v>
      </c>
      <c r="B426" s="5" t="s">
        <v>14</v>
      </c>
      <c r="C426" s="5" t="s">
        <v>353</v>
      </c>
      <c r="D426" s="5" t="s">
        <v>5</v>
      </c>
      <c r="E426" s="5"/>
      <c r="F426" s="40">
        <f>F427+F429+F431</f>
        <v>200</v>
      </c>
      <c r="G426" s="40">
        <f>G427+G429+G431</f>
        <v>0</v>
      </c>
      <c r="H426" s="77">
        <f t="shared" si="64"/>
        <v>0</v>
      </c>
      <c r="I426" s="40">
        <f>I427+I429+I431</f>
        <v>130</v>
      </c>
      <c r="J426" s="40">
        <f>J427+J429+J431</f>
        <v>100</v>
      </c>
    </row>
    <row r="427" spans="1:10" s="16" customFormat="1" ht="19.5" customHeight="1" outlineLevel="3">
      <c r="A427" s="73" t="s">
        <v>86</v>
      </c>
      <c r="B427" s="74" t="s">
        <v>14</v>
      </c>
      <c r="C427" s="74" t="s">
        <v>353</v>
      </c>
      <c r="D427" s="74" t="s">
        <v>87</v>
      </c>
      <c r="E427" s="74"/>
      <c r="F427" s="79">
        <f>F428</f>
        <v>100</v>
      </c>
      <c r="G427" s="79">
        <v>0</v>
      </c>
      <c r="H427" s="77">
        <f t="shared" si="64"/>
        <v>0</v>
      </c>
      <c r="I427" s="79">
        <f>I428</f>
        <v>130</v>
      </c>
      <c r="J427" s="79">
        <f>J428</f>
        <v>100</v>
      </c>
    </row>
    <row r="428" spans="1:10" s="16" customFormat="1" ht="19.5" customHeight="1" outlineLevel="3">
      <c r="A428" s="22" t="s">
        <v>88</v>
      </c>
      <c r="B428" s="23" t="s">
        <v>14</v>
      </c>
      <c r="C428" s="23" t="s">
        <v>353</v>
      </c>
      <c r="D428" s="23" t="s">
        <v>89</v>
      </c>
      <c r="E428" s="23"/>
      <c r="F428" s="64">
        <v>100</v>
      </c>
      <c r="G428" s="64">
        <v>0</v>
      </c>
      <c r="H428" s="77">
        <f t="shared" si="64"/>
        <v>0</v>
      </c>
      <c r="I428" s="64">
        <v>130</v>
      </c>
      <c r="J428" s="64">
        <v>100</v>
      </c>
    </row>
    <row r="429" spans="1:10" s="16" customFormat="1" ht="19.5" customHeight="1" outlineLevel="3">
      <c r="A429" s="44" t="s">
        <v>269</v>
      </c>
      <c r="B429" s="23" t="s">
        <v>14</v>
      </c>
      <c r="C429" s="23" t="s">
        <v>353</v>
      </c>
      <c r="D429" s="43" t="s">
        <v>268</v>
      </c>
      <c r="E429" s="43"/>
      <c r="F429" s="55">
        <f>F430</f>
        <v>0</v>
      </c>
      <c r="G429" s="55">
        <f>G430</f>
        <v>0</v>
      </c>
      <c r="H429" s="77">
        <v>0</v>
      </c>
      <c r="I429" s="55">
        <f>I430</f>
        <v>0</v>
      </c>
      <c r="J429" s="55">
        <f>J430</f>
        <v>0</v>
      </c>
    </row>
    <row r="430" spans="1:10" s="16" customFormat="1" ht="19.5" customHeight="1" outlineLevel="3">
      <c r="A430" s="44" t="s">
        <v>270</v>
      </c>
      <c r="B430" s="23" t="s">
        <v>14</v>
      </c>
      <c r="C430" s="23" t="s">
        <v>353</v>
      </c>
      <c r="D430" s="43" t="s">
        <v>267</v>
      </c>
      <c r="E430" s="43"/>
      <c r="F430" s="55">
        <v>0</v>
      </c>
      <c r="G430" s="55">
        <v>0</v>
      </c>
      <c r="H430" s="77">
        <v>0</v>
      </c>
      <c r="I430" s="55">
        <v>0</v>
      </c>
      <c r="J430" s="55">
        <v>0</v>
      </c>
    </row>
    <row r="431" spans="1:10" s="16" customFormat="1" ht="19.5" customHeight="1" outlineLevel="3">
      <c r="A431" s="75" t="s">
        <v>406</v>
      </c>
      <c r="B431" s="68" t="s">
        <v>14</v>
      </c>
      <c r="C431" s="68" t="s">
        <v>353</v>
      </c>
      <c r="D431" s="68" t="s">
        <v>405</v>
      </c>
      <c r="E431" s="68"/>
      <c r="F431" s="69">
        <f>F432</f>
        <v>100</v>
      </c>
      <c r="G431" s="69">
        <f>G432</f>
        <v>0</v>
      </c>
      <c r="H431" s="77">
        <f t="shared" si="64"/>
        <v>0</v>
      </c>
      <c r="I431" s="69">
        <f>I432</f>
        <v>0</v>
      </c>
      <c r="J431" s="69">
        <f>J432</f>
        <v>0</v>
      </c>
    </row>
    <row r="432" spans="1:10" s="16" customFormat="1" ht="25.5" customHeight="1" outlineLevel="3">
      <c r="A432" s="44" t="s">
        <v>105</v>
      </c>
      <c r="B432" s="23" t="s">
        <v>14</v>
      </c>
      <c r="C432" s="23" t="s">
        <v>353</v>
      </c>
      <c r="D432" s="43" t="s">
        <v>104</v>
      </c>
      <c r="E432" s="43"/>
      <c r="F432" s="55">
        <v>100</v>
      </c>
      <c r="G432" s="55">
        <v>0</v>
      </c>
      <c r="H432" s="77">
        <f t="shared" si="64"/>
        <v>0</v>
      </c>
      <c r="I432" s="55">
        <v>0</v>
      </c>
      <c r="J432" s="55">
        <v>0</v>
      </c>
    </row>
    <row r="433" spans="1:10" s="16" customFormat="1" ht="35.25" customHeight="1" outlineLevel="3">
      <c r="A433" s="29" t="s">
        <v>147</v>
      </c>
      <c r="B433" s="13" t="s">
        <v>14</v>
      </c>
      <c r="C433" s="13" t="s">
        <v>239</v>
      </c>
      <c r="D433" s="13" t="s">
        <v>5</v>
      </c>
      <c r="E433" s="13"/>
      <c r="F433" s="39">
        <f>F434+F438+F441+F444</f>
        <v>36979.063290000006</v>
      </c>
      <c r="G433" s="39">
        <f>G434+G438+G441+G444</f>
        <v>7470.262</v>
      </c>
      <c r="H433" s="77">
        <f t="shared" si="64"/>
        <v>20.201328360905592</v>
      </c>
      <c r="I433" s="39">
        <f>I434+I438+I441+I444</f>
        <v>31607.225000000002</v>
      </c>
      <c r="J433" s="39">
        <f>J434+J438+J441+J444</f>
        <v>31607.225000000002</v>
      </c>
    </row>
    <row r="434" spans="1:10" s="16" customFormat="1" ht="31.5" outlineLevel="3">
      <c r="A434" s="4" t="s">
        <v>148</v>
      </c>
      <c r="B434" s="5" t="s">
        <v>14</v>
      </c>
      <c r="C434" s="5" t="s">
        <v>240</v>
      </c>
      <c r="D434" s="5" t="s">
        <v>5</v>
      </c>
      <c r="E434" s="5"/>
      <c r="F434" s="40">
        <f>F435</f>
        <v>23860.400400000002</v>
      </c>
      <c r="G434" s="40">
        <f>G435</f>
        <v>4386.816</v>
      </c>
      <c r="H434" s="77">
        <f t="shared" si="64"/>
        <v>18.38534109427602</v>
      </c>
      <c r="I434" s="40">
        <f>I435</f>
        <v>18548.81</v>
      </c>
      <c r="J434" s="40">
        <f>J435</f>
        <v>18548.81</v>
      </c>
    </row>
    <row r="435" spans="1:10" s="16" customFormat="1" ht="15.75" outlineLevel="3">
      <c r="A435" s="75" t="s">
        <v>106</v>
      </c>
      <c r="B435" s="68" t="s">
        <v>14</v>
      </c>
      <c r="C435" s="68" t="s">
        <v>240</v>
      </c>
      <c r="D435" s="68" t="s">
        <v>107</v>
      </c>
      <c r="E435" s="68"/>
      <c r="F435" s="69">
        <f>F436+F437</f>
        <v>23860.400400000002</v>
      </c>
      <c r="G435" s="69">
        <f>G436+G437</f>
        <v>4386.816</v>
      </c>
      <c r="H435" s="77">
        <f t="shared" si="64"/>
        <v>18.38534109427602</v>
      </c>
      <c r="I435" s="69">
        <f>I436+I437</f>
        <v>18548.81</v>
      </c>
      <c r="J435" s="69">
        <f>J436+J437</f>
        <v>18548.81</v>
      </c>
    </row>
    <row r="436" spans="1:10" s="16" customFormat="1" ht="47.25" outlineLevel="3">
      <c r="A436" s="26" t="s">
        <v>171</v>
      </c>
      <c r="B436" s="23" t="s">
        <v>14</v>
      </c>
      <c r="C436" s="23" t="s">
        <v>240</v>
      </c>
      <c r="D436" s="23" t="s">
        <v>78</v>
      </c>
      <c r="E436" s="23"/>
      <c r="F436" s="41">
        <v>18548.81</v>
      </c>
      <c r="G436" s="41">
        <v>3950</v>
      </c>
      <c r="H436" s="77">
        <f t="shared" si="64"/>
        <v>21.295166644113557</v>
      </c>
      <c r="I436" s="41">
        <v>18548.81</v>
      </c>
      <c r="J436" s="41">
        <v>18548.81</v>
      </c>
    </row>
    <row r="437" spans="1:10" s="16" customFormat="1" ht="15.75" outlineLevel="3">
      <c r="A437" s="26" t="s">
        <v>79</v>
      </c>
      <c r="B437" s="23" t="s">
        <v>14</v>
      </c>
      <c r="C437" s="23" t="s">
        <v>248</v>
      </c>
      <c r="D437" s="23" t="s">
        <v>80</v>
      </c>
      <c r="E437" s="23"/>
      <c r="F437" s="41">
        <v>5311.5904</v>
      </c>
      <c r="G437" s="41">
        <v>436.816</v>
      </c>
      <c r="H437" s="77">
        <f t="shared" si="64"/>
        <v>8.22382689749571</v>
      </c>
      <c r="I437" s="41">
        <v>0</v>
      </c>
      <c r="J437" s="41">
        <v>0</v>
      </c>
    </row>
    <row r="438" spans="1:10" s="16" customFormat="1" ht="31.5" outlineLevel="3">
      <c r="A438" s="4" t="s">
        <v>149</v>
      </c>
      <c r="B438" s="5" t="s">
        <v>14</v>
      </c>
      <c r="C438" s="5" t="s">
        <v>241</v>
      </c>
      <c r="D438" s="5" t="s">
        <v>5</v>
      </c>
      <c r="E438" s="5"/>
      <c r="F438" s="40">
        <f aca="true" t="shared" si="68" ref="F438:J439">F439</f>
        <v>12885.21</v>
      </c>
      <c r="G438" s="40">
        <f t="shared" si="68"/>
        <v>2850</v>
      </c>
      <c r="H438" s="77">
        <f t="shared" si="64"/>
        <v>22.11838223824059</v>
      </c>
      <c r="I438" s="40">
        <f t="shared" si="68"/>
        <v>12885.21</v>
      </c>
      <c r="J438" s="40">
        <f t="shared" si="68"/>
        <v>12885.21</v>
      </c>
    </row>
    <row r="439" spans="1:10" s="16" customFormat="1" ht="15.75" outlineLevel="3">
      <c r="A439" s="75" t="s">
        <v>106</v>
      </c>
      <c r="B439" s="68" t="s">
        <v>14</v>
      </c>
      <c r="C439" s="68" t="s">
        <v>241</v>
      </c>
      <c r="D439" s="68" t="s">
        <v>107</v>
      </c>
      <c r="E439" s="68"/>
      <c r="F439" s="69">
        <f t="shared" si="68"/>
        <v>12885.21</v>
      </c>
      <c r="G439" s="69">
        <f t="shared" si="68"/>
        <v>2850</v>
      </c>
      <c r="H439" s="77">
        <f t="shared" si="64"/>
        <v>22.11838223824059</v>
      </c>
      <c r="I439" s="69">
        <f t="shared" si="68"/>
        <v>12885.21</v>
      </c>
      <c r="J439" s="69">
        <f t="shared" si="68"/>
        <v>12885.21</v>
      </c>
    </row>
    <row r="440" spans="1:10" s="16" customFormat="1" ht="47.25" outlineLevel="3">
      <c r="A440" s="26" t="s">
        <v>171</v>
      </c>
      <c r="B440" s="23" t="s">
        <v>14</v>
      </c>
      <c r="C440" s="23" t="s">
        <v>241</v>
      </c>
      <c r="D440" s="23" t="s">
        <v>78</v>
      </c>
      <c r="E440" s="23"/>
      <c r="F440" s="41">
        <v>12885.21</v>
      </c>
      <c r="G440" s="41">
        <v>2850</v>
      </c>
      <c r="H440" s="77">
        <f t="shared" si="64"/>
        <v>22.11838223824059</v>
      </c>
      <c r="I440" s="41">
        <v>12885.21</v>
      </c>
      <c r="J440" s="41">
        <v>12885.21</v>
      </c>
    </row>
    <row r="441" spans="1:10" s="16" customFormat="1" ht="31.5" outlineLevel="3">
      <c r="A441" s="4" t="s">
        <v>299</v>
      </c>
      <c r="B441" s="5" t="s">
        <v>14</v>
      </c>
      <c r="C441" s="5" t="s">
        <v>293</v>
      </c>
      <c r="D441" s="5" t="s">
        <v>5</v>
      </c>
      <c r="E441" s="5"/>
      <c r="F441" s="40">
        <f aca="true" t="shared" si="69" ref="F441:J442">F442</f>
        <v>226.44289</v>
      </c>
      <c r="G441" s="40">
        <f t="shared" si="69"/>
        <v>226.44</v>
      </c>
      <c r="H441" s="77">
        <f t="shared" si="64"/>
        <v>99.99872374001232</v>
      </c>
      <c r="I441" s="40">
        <f t="shared" si="69"/>
        <v>168.005</v>
      </c>
      <c r="J441" s="40">
        <f t="shared" si="69"/>
        <v>168.005</v>
      </c>
    </row>
    <row r="442" spans="1:10" s="16" customFormat="1" ht="15.75" outlineLevel="3">
      <c r="A442" s="75" t="s">
        <v>106</v>
      </c>
      <c r="B442" s="68" t="s">
        <v>14</v>
      </c>
      <c r="C442" s="68" t="s">
        <v>293</v>
      </c>
      <c r="D442" s="68" t="s">
        <v>107</v>
      </c>
      <c r="E442" s="68"/>
      <c r="F442" s="69">
        <f t="shared" si="69"/>
        <v>226.44289</v>
      </c>
      <c r="G442" s="69">
        <f t="shared" si="69"/>
        <v>226.44</v>
      </c>
      <c r="H442" s="77">
        <f t="shared" si="64"/>
        <v>99.99872374001232</v>
      </c>
      <c r="I442" s="69">
        <f t="shared" si="69"/>
        <v>168.005</v>
      </c>
      <c r="J442" s="69">
        <f t="shared" si="69"/>
        <v>168.005</v>
      </c>
    </row>
    <row r="443" spans="1:10" s="16" customFormat="1" ht="15.75" outlineLevel="3">
      <c r="A443" s="26" t="s">
        <v>79</v>
      </c>
      <c r="B443" s="23" t="s">
        <v>14</v>
      </c>
      <c r="C443" s="23" t="s">
        <v>293</v>
      </c>
      <c r="D443" s="23" t="s">
        <v>80</v>
      </c>
      <c r="E443" s="23"/>
      <c r="F443" s="41">
        <v>226.44289</v>
      </c>
      <c r="G443" s="41">
        <v>226.44</v>
      </c>
      <c r="H443" s="77">
        <f t="shared" si="64"/>
        <v>99.99872374001232</v>
      </c>
      <c r="I443" s="41">
        <v>168.005</v>
      </c>
      <c r="J443" s="41">
        <v>168.005</v>
      </c>
    </row>
    <row r="444" spans="1:10" s="16" customFormat="1" ht="47.25" outlineLevel="3">
      <c r="A444" s="4" t="s">
        <v>311</v>
      </c>
      <c r="B444" s="5" t="s">
        <v>14</v>
      </c>
      <c r="C444" s="5" t="s">
        <v>310</v>
      </c>
      <c r="D444" s="5" t="s">
        <v>5</v>
      </c>
      <c r="E444" s="5"/>
      <c r="F444" s="40">
        <f>F445</f>
        <v>7.01</v>
      </c>
      <c r="G444" s="40">
        <f>G445</f>
        <v>7.006</v>
      </c>
      <c r="H444" s="77">
        <f t="shared" si="64"/>
        <v>99.94293865905848</v>
      </c>
      <c r="I444" s="40">
        <f>I445</f>
        <v>5.2</v>
      </c>
      <c r="J444" s="40">
        <f>J445</f>
        <v>5.2</v>
      </c>
    </row>
    <row r="445" spans="1:10" s="16" customFormat="1" ht="15.75" outlineLevel="3">
      <c r="A445" s="75" t="s">
        <v>106</v>
      </c>
      <c r="B445" s="68" t="s">
        <v>14</v>
      </c>
      <c r="C445" s="68" t="s">
        <v>310</v>
      </c>
      <c r="D445" s="68" t="s">
        <v>107</v>
      </c>
      <c r="E445" s="68"/>
      <c r="F445" s="69">
        <f>F446</f>
        <v>7.01</v>
      </c>
      <c r="G445" s="69">
        <f>G446</f>
        <v>7.006</v>
      </c>
      <c r="H445" s="77">
        <f t="shared" si="64"/>
        <v>99.94293865905848</v>
      </c>
      <c r="I445" s="69">
        <v>5.2</v>
      </c>
      <c r="J445" s="69">
        <v>5.2</v>
      </c>
    </row>
    <row r="446" spans="1:10" s="16" customFormat="1" ht="15.75" outlineLevel="3">
      <c r="A446" s="26" t="s">
        <v>79</v>
      </c>
      <c r="B446" s="23" t="s">
        <v>14</v>
      </c>
      <c r="C446" s="23" t="s">
        <v>310</v>
      </c>
      <c r="D446" s="23" t="s">
        <v>80</v>
      </c>
      <c r="E446" s="23"/>
      <c r="F446" s="41">
        <v>7.01</v>
      </c>
      <c r="G446" s="41">
        <v>7.006</v>
      </c>
      <c r="H446" s="77">
        <f t="shared" si="64"/>
        <v>99.94293865905848</v>
      </c>
      <c r="I446" s="41">
        <v>7.01</v>
      </c>
      <c r="J446" s="41">
        <v>7.01</v>
      </c>
    </row>
    <row r="447" spans="1:10" s="16" customFormat="1" ht="31.5" outlineLevel="3">
      <c r="A447" s="29" t="s">
        <v>313</v>
      </c>
      <c r="B447" s="13" t="s">
        <v>14</v>
      </c>
      <c r="C447" s="13" t="s">
        <v>312</v>
      </c>
      <c r="D447" s="13" t="s">
        <v>5</v>
      </c>
      <c r="E447" s="13"/>
      <c r="F447" s="39">
        <f aca="true" t="shared" si="70" ref="F447:J449">F448</f>
        <v>10</v>
      </c>
      <c r="G447" s="39">
        <f t="shared" si="70"/>
        <v>0</v>
      </c>
      <c r="H447" s="77">
        <f t="shared" si="64"/>
        <v>0</v>
      </c>
      <c r="I447" s="39">
        <f t="shared" si="70"/>
        <v>10</v>
      </c>
      <c r="J447" s="39">
        <f t="shared" si="70"/>
        <v>10</v>
      </c>
    </row>
    <row r="448" spans="1:10" s="16" customFormat="1" ht="31.5" outlineLevel="3">
      <c r="A448" s="4" t="s">
        <v>314</v>
      </c>
      <c r="B448" s="5" t="s">
        <v>14</v>
      </c>
      <c r="C448" s="5" t="s">
        <v>363</v>
      </c>
      <c r="D448" s="5" t="s">
        <v>5</v>
      </c>
      <c r="E448" s="5"/>
      <c r="F448" s="40">
        <f t="shared" si="70"/>
        <v>10</v>
      </c>
      <c r="G448" s="40">
        <f t="shared" si="70"/>
        <v>0</v>
      </c>
      <c r="H448" s="77">
        <f t="shared" si="64"/>
        <v>0</v>
      </c>
      <c r="I448" s="40">
        <f t="shared" si="70"/>
        <v>10</v>
      </c>
      <c r="J448" s="40">
        <f t="shared" si="70"/>
        <v>10</v>
      </c>
    </row>
    <row r="449" spans="1:10" s="16" customFormat="1" ht="15.75" outlineLevel="3">
      <c r="A449" s="75" t="s">
        <v>106</v>
      </c>
      <c r="B449" s="68" t="s">
        <v>14</v>
      </c>
      <c r="C449" s="68" t="s">
        <v>363</v>
      </c>
      <c r="D449" s="68" t="s">
        <v>87</v>
      </c>
      <c r="E449" s="68"/>
      <c r="F449" s="69">
        <f t="shared" si="70"/>
        <v>10</v>
      </c>
      <c r="G449" s="69">
        <f t="shared" si="70"/>
        <v>0</v>
      </c>
      <c r="H449" s="77">
        <f t="shared" si="64"/>
        <v>0</v>
      </c>
      <c r="I449" s="69">
        <f t="shared" si="70"/>
        <v>10</v>
      </c>
      <c r="J449" s="69">
        <f t="shared" si="70"/>
        <v>10</v>
      </c>
    </row>
    <row r="450" spans="1:10" s="16" customFormat="1" ht="47.25" outlineLevel="3">
      <c r="A450" s="26" t="s">
        <v>171</v>
      </c>
      <c r="B450" s="23" t="s">
        <v>14</v>
      </c>
      <c r="C450" s="23" t="s">
        <v>363</v>
      </c>
      <c r="D450" s="23" t="s">
        <v>89</v>
      </c>
      <c r="E450" s="23"/>
      <c r="F450" s="41">
        <v>10</v>
      </c>
      <c r="G450" s="41">
        <v>0</v>
      </c>
      <c r="H450" s="77">
        <f t="shared" si="64"/>
        <v>0</v>
      </c>
      <c r="I450" s="41">
        <v>10</v>
      </c>
      <c r="J450" s="41">
        <v>10</v>
      </c>
    </row>
    <row r="451" spans="1:10" s="16" customFormat="1" ht="15.75" outlineLevel="3">
      <c r="A451" s="6" t="s">
        <v>194</v>
      </c>
      <c r="B451" s="7" t="s">
        <v>14</v>
      </c>
      <c r="C451" s="7" t="s">
        <v>242</v>
      </c>
      <c r="D451" s="7" t="s">
        <v>5</v>
      </c>
      <c r="E451" s="7"/>
      <c r="F451" s="38">
        <f aca="true" t="shared" si="71" ref="F451:J453">F452</f>
        <v>80</v>
      </c>
      <c r="G451" s="38">
        <f t="shared" si="71"/>
        <v>10</v>
      </c>
      <c r="H451" s="77">
        <f t="shared" si="64"/>
        <v>12.5</v>
      </c>
      <c r="I451" s="38">
        <f t="shared" si="71"/>
        <v>80</v>
      </c>
      <c r="J451" s="38">
        <f t="shared" si="71"/>
        <v>80</v>
      </c>
    </row>
    <row r="452" spans="1:10" s="16" customFormat="1" ht="36" customHeight="1" outlineLevel="3">
      <c r="A452" s="35" t="s">
        <v>150</v>
      </c>
      <c r="B452" s="5" t="s">
        <v>14</v>
      </c>
      <c r="C452" s="5" t="s">
        <v>354</v>
      </c>
      <c r="D452" s="5" t="s">
        <v>5</v>
      </c>
      <c r="E452" s="5"/>
      <c r="F452" s="40">
        <f t="shared" si="71"/>
        <v>80</v>
      </c>
      <c r="G452" s="40">
        <f t="shared" si="71"/>
        <v>10</v>
      </c>
      <c r="H452" s="77">
        <f t="shared" si="64"/>
        <v>12.5</v>
      </c>
      <c r="I452" s="40">
        <f t="shared" si="71"/>
        <v>80</v>
      </c>
      <c r="J452" s="40">
        <f t="shared" si="71"/>
        <v>80</v>
      </c>
    </row>
    <row r="453" spans="1:10" s="16" customFormat="1" ht="15.75" outlineLevel="3">
      <c r="A453" s="75" t="s">
        <v>86</v>
      </c>
      <c r="B453" s="68" t="s">
        <v>14</v>
      </c>
      <c r="C453" s="68" t="s">
        <v>354</v>
      </c>
      <c r="D453" s="68" t="s">
        <v>87</v>
      </c>
      <c r="E453" s="68"/>
      <c r="F453" s="69">
        <f t="shared" si="71"/>
        <v>80</v>
      </c>
      <c r="G453" s="69">
        <f t="shared" si="71"/>
        <v>10</v>
      </c>
      <c r="H453" s="77">
        <f t="shared" si="64"/>
        <v>12.5</v>
      </c>
      <c r="I453" s="69">
        <f t="shared" si="71"/>
        <v>80</v>
      </c>
      <c r="J453" s="69">
        <f t="shared" si="71"/>
        <v>80</v>
      </c>
    </row>
    <row r="454" spans="1:10" s="16" customFormat="1" ht="31.5" outlineLevel="3">
      <c r="A454" s="22" t="s">
        <v>88</v>
      </c>
      <c r="B454" s="23" t="s">
        <v>14</v>
      </c>
      <c r="C454" s="23" t="s">
        <v>354</v>
      </c>
      <c r="D454" s="23" t="s">
        <v>89</v>
      </c>
      <c r="E454" s="23"/>
      <c r="F454" s="41">
        <v>80</v>
      </c>
      <c r="G454" s="41">
        <v>10</v>
      </c>
      <c r="H454" s="77">
        <f t="shared" si="64"/>
        <v>12.5</v>
      </c>
      <c r="I454" s="41">
        <v>80</v>
      </c>
      <c r="J454" s="41">
        <v>80</v>
      </c>
    </row>
    <row r="455" spans="1:10" s="16" customFormat="1" ht="31.5" outlineLevel="3">
      <c r="A455" s="6" t="s">
        <v>300</v>
      </c>
      <c r="B455" s="7" t="s">
        <v>14</v>
      </c>
      <c r="C455" s="7" t="s">
        <v>243</v>
      </c>
      <c r="D455" s="7" t="s">
        <v>5</v>
      </c>
      <c r="E455" s="7"/>
      <c r="F455" s="38">
        <f aca="true" t="shared" si="72" ref="F455:J457">F456</f>
        <v>50</v>
      </c>
      <c r="G455" s="38">
        <f t="shared" si="72"/>
        <v>2</v>
      </c>
      <c r="H455" s="77">
        <f t="shared" si="64"/>
        <v>4</v>
      </c>
      <c r="I455" s="38">
        <f t="shared" si="72"/>
        <v>50</v>
      </c>
      <c r="J455" s="38">
        <f t="shared" si="72"/>
        <v>50</v>
      </c>
    </row>
    <row r="456" spans="1:10" s="16" customFormat="1" ht="31.5" outlineLevel="3">
      <c r="A456" s="35" t="s">
        <v>151</v>
      </c>
      <c r="B456" s="5" t="s">
        <v>14</v>
      </c>
      <c r="C456" s="5" t="s">
        <v>355</v>
      </c>
      <c r="D456" s="5" t="s">
        <v>5</v>
      </c>
      <c r="E456" s="5"/>
      <c r="F456" s="40">
        <f t="shared" si="72"/>
        <v>50</v>
      </c>
      <c r="G456" s="40">
        <f t="shared" si="72"/>
        <v>2</v>
      </c>
      <c r="H456" s="77">
        <f t="shared" si="64"/>
        <v>4</v>
      </c>
      <c r="I456" s="40">
        <f t="shared" si="72"/>
        <v>50</v>
      </c>
      <c r="J456" s="40">
        <f t="shared" si="72"/>
        <v>50</v>
      </c>
    </row>
    <row r="457" spans="1:10" s="16" customFormat="1" ht="15.75" outlineLevel="3">
      <c r="A457" s="75" t="s">
        <v>86</v>
      </c>
      <c r="B457" s="68" t="s">
        <v>14</v>
      </c>
      <c r="C457" s="68" t="s">
        <v>355</v>
      </c>
      <c r="D457" s="68" t="s">
        <v>87</v>
      </c>
      <c r="E457" s="68"/>
      <c r="F457" s="69">
        <f t="shared" si="72"/>
        <v>50</v>
      </c>
      <c r="G457" s="69">
        <f t="shared" si="72"/>
        <v>2</v>
      </c>
      <c r="H457" s="77">
        <f t="shared" si="64"/>
        <v>4</v>
      </c>
      <c r="I457" s="69">
        <f t="shared" si="72"/>
        <v>50</v>
      </c>
      <c r="J457" s="69">
        <f t="shared" si="72"/>
        <v>50</v>
      </c>
    </row>
    <row r="458" spans="1:10" s="16" customFormat="1" ht="31.5" outlineLevel="3">
      <c r="A458" s="22" t="s">
        <v>88</v>
      </c>
      <c r="B458" s="23" t="s">
        <v>14</v>
      </c>
      <c r="C458" s="23" t="s">
        <v>355</v>
      </c>
      <c r="D458" s="23" t="s">
        <v>89</v>
      </c>
      <c r="E458" s="23"/>
      <c r="F458" s="41">
        <v>50</v>
      </c>
      <c r="G458" s="41">
        <v>2</v>
      </c>
      <c r="H458" s="77">
        <f t="shared" si="64"/>
        <v>4</v>
      </c>
      <c r="I458" s="41">
        <v>50</v>
      </c>
      <c r="J458" s="41">
        <v>50</v>
      </c>
    </row>
    <row r="459" spans="1:10" s="16" customFormat="1" ht="31.5" outlineLevel="3">
      <c r="A459" s="6" t="s">
        <v>424</v>
      </c>
      <c r="B459" s="7" t="s">
        <v>14</v>
      </c>
      <c r="C459" s="7" t="s">
        <v>394</v>
      </c>
      <c r="D459" s="7" t="s">
        <v>5</v>
      </c>
      <c r="E459" s="7"/>
      <c r="F459" s="38">
        <f aca="true" t="shared" si="73" ref="F459:J461">F460</f>
        <v>15</v>
      </c>
      <c r="G459" s="38">
        <f t="shared" si="73"/>
        <v>0</v>
      </c>
      <c r="H459" s="77">
        <f aca="true" t="shared" si="74" ref="H459:H523">G459/F459*100</f>
        <v>0</v>
      </c>
      <c r="I459" s="38">
        <f t="shared" si="73"/>
        <v>15</v>
      </c>
      <c r="J459" s="38">
        <f t="shared" si="73"/>
        <v>15</v>
      </c>
    </row>
    <row r="460" spans="1:10" s="16" customFormat="1" ht="31.5" outlineLevel="3">
      <c r="A460" s="35" t="s">
        <v>425</v>
      </c>
      <c r="B460" s="5" t="s">
        <v>14</v>
      </c>
      <c r="C460" s="5" t="s">
        <v>423</v>
      </c>
      <c r="D460" s="5" t="s">
        <v>5</v>
      </c>
      <c r="E460" s="5"/>
      <c r="F460" s="40">
        <f t="shared" si="73"/>
        <v>15</v>
      </c>
      <c r="G460" s="40">
        <f t="shared" si="73"/>
        <v>0</v>
      </c>
      <c r="H460" s="77">
        <f t="shared" si="74"/>
        <v>0</v>
      </c>
      <c r="I460" s="40">
        <f t="shared" si="73"/>
        <v>15</v>
      </c>
      <c r="J460" s="40">
        <f t="shared" si="73"/>
        <v>15</v>
      </c>
    </row>
    <row r="461" spans="1:10" s="16" customFormat="1" ht="15.75" outlineLevel="3">
      <c r="A461" s="75" t="s">
        <v>106</v>
      </c>
      <c r="B461" s="68" t="s">
        <v>14</v>
      </c>
      <c r="C461" s="68" t="s">
        <v>423</v>
      </c>
      <c r="D461" s="68" t="s">
        <v>107</v>
      </c>
      <c r="E461" s="68"/>
      <c r="F461" s="69">
        <f t="shared" si="73"/>
        <v>15</v>
      </c>
      <c r="G461" s="69">
        <f t="shared" si="73"/>
        <v>0</v>
      </c>
      <c r="H461" s="77">
        <f t="shared" si="74"/>
        <v>0</v>
      </c>
      <c r="I461" s="69">
        <f t="shared" si="73"/>
        <v>15</v>
      </c>
      <c r="J461" s="69">
        <f t="shared" si="73"/>
        <v>15</v>
      </c>
    </row>
    <row r="462" spans="1:10" s="16" customFormat="1" ht="15.75" outlineLevel="3">
      <c r="A462" s="26" t="s">
        <v>79</v>
      </c>
      <c r="B462" s="23" t="s">
        <v>14</v>
      </c>
      <c r="C462" s="23" t="s">
        <v>423</v>
      </c>
      <c r="D462" s="23" t="s">
        <v>80</v>
      </c>
      <c r="E462" s="23"/>
      <c r="F462" s="41">
        <v>15</v>
      </c>
      <c r="G462" s="41">
        <v>0</v>
      </c>
      <c r="H462" s="77">
        <f t="shared" si="74"/>
        <v>0</v>
      </c>
      <c r="I462" s="41">
        <v>15</v>
      </c>
      <c r="J462" s="41">
        <v>15</v>
      </c>
    </row>
    <row r="463" spans="1:10" s="16" customFormat="1" ht="17.25" customHeight="1" outlineLevel="6">
      <c r="A463" s="11" t="s">
        <v>48</v>
      </c>
      <c r="B463" s="12" t="s">
        <v>47</v>
      </c>
      <c r="C463" s="12" t="s">
        <v>211</v>
      </c>
      <c r="D463" s="12" t="s">
        <v>5</v>
      </c>
      <c r="E463" s="12"/>
      <c r="F463" s="37">
        <f>F464+F470+F497+F514</f>
        <v>58670.03126</v>
      </c>
      <c r="G463" s="37">
        <f>G464+G470+G497+G514</f>
        <v>8739.327000000001</v>
      </c>
      <c r="H463" s="77">
        <f t="shared" si="74"/>
        <v>14.895725828525833</v>
      </c>
      <c r="I463" s="37">
        <f>I464+I470+I497+I514</f>
        <v>56804.071930000006</v>
      </c>
      <c r="J463" s="37">
        <f>J464+J470+J497+J514</f>
        <v>57141.80987</v>
      </c>
    </row>
    <row r="464" spans="1:10" s="16" customFormat="1" ht="15.75" outlineLevel="3">
      <c r="A464" s="31" t="s">
        <v>38</v>
      </c>
      <c r="B464" s="21" t="s">
        <v>15</v>
      </c>
      <c r="C464" s="21" t="s">
        <v>211</v>
      </c>
      <c r="D464" s="21" t="s">
        <v>5</v>
      </c>
      <c r="E464" s="21"/>
      <c r="F464" s="61">
        <f aca="true" t="shared" si="75" ref="F464:J468">F465</f>
        <v>776</v>
      </c>
      <c r="G464" s="61">
        <f t="shared" si="75"/>
        <v>178.056</v>
      </c>
      <c r="H464" s="77">
        <f t="shared" si="74"/>
        <v>22.94536082474227</v>
      </c>
      <c r="I464" s="61">
        <f t="shared" si="75"/>
        <v>776</v>
      </c>
      <c r="J464" s="61">
        <f t="shared" si="75"/>
        <v>776</v>
      </c>
    </row>
    <row r="465" spans="1:10" s="16" customFormat="1" ht="31.5" outlineLevel="3">
      <c r="A465" s="14" t="s">
        <v>120</v>
      </c>
      <c r="B465" s="7" t="s">
        <v>15</v>
      </c>
      <c r="C465" s="7" t="s">
        <v>212</v>
      </c>
      <c r="D465" s="7" t="s">
        <v>5</v>
      </c>
      <c r="E465" s="7"/>
      <c r="F465" s="38">
        <f t="shared" si="75"/>
        <v>776</v>
      </c>
      <c r="G465" s="38">
        <f t="shared" si="75"/>
        <v>178.056</v>
      </c>
      <c r="H465" s="77">
        <f t="shared" si="74"/>
        <v>22.94536082474227</v>
      </c>
      <c r="I465" s="38">
        <f t="shared" si="75"/>
        <v>776</v>
      </c>
      <c r="J465" s="38">
        <f t="shared" si="75"/>
        <v>776</v>
      </c>
    </row>
    <row r="466" spans="1:10" s="10" customFormat="1" ht="30.75" customHeight="1" outlineLevel="3">
      <c r="A466" s="14" t="s">
        <v>122</v>
      </c>
      <c r="B466" s="7" t="s">
        <v>15</v>
      </c>
      <c r="C466" s="7" t="s">
        <v>319</v>
      </c>
      <c r="D466" s="7" t="s">
        <v>5</v>
      </c>
      <c r="E466" s="7"/>
      <c r="F466" s="38">
        <f t="shared" si="75"/>
        <v>776</v>
      </c>
      <c r="G466" s="38">
        <f t="shared" si="75"/>
        <v>178.056</v>
      </c>
      <c r="H466" s="77">
        <f t="shared" si="74"/>
        <v>22.94536082474227</v>
      </c>
      <c r="I466" s="38">
        <f t="shared" si="75"/>
        <v>776</v>
      </c>
      <c r="J466" s="38">
        <f t="shared" si="75"/>
        <v>776</v>
      </c>
    </row>
    <row r="467" spans="1:10" s="16" customFormat="1" ht="33" customHeight="1" outlineLevel="4">
      <c r="A467" s="24" t="s">
        <v>152</v>
      </c>
      <c r="B467" s="13" t="s">
        <v>15</v>
      </c>
      <c r="C467" s="13" t="s">
        <v>356</v>
      </c>
      <c r="D467" s="13" t="s">
        <v>5</v>
      </c>
      <c r="E467" s="13"/>
      <c r="F467" s="39">
        <f t="shared" si="75"/>
        <v>776</v>
      </c>
      <c r="G467" s="39">
        <f t="shared" si="75"/>
        <v>178.056</v>
      </c>
      <c r="H467" s="77">
        <f t="shared" si="74"/>
        <v>22.94536082474227</v>
      </c>
      <c r="I467" s="39">
        <f t="shared" si="75"/>
        <v>776</v>
      </c>
      <c r="J467" s="39">
        <f t="shared" si="75"/>
        <v>776</v>
      </c>
    </row>
    <row r="468" spans="1:10" s="16" customFormat="1" ht="15.75" outlineLevel="5">
      <c r="A468" s="4" t="s">
        <v>111</v>
      </c>
      <c r="B468" s="5" t="s">
        <v>15</v>
      </c>
      <c r="C468" s="5" t="s">
        <v>356</v>
      </c>
      <c r="D468" s="5" t="s">
        <v>109</v>
      </c>
      <c r="E468" s="5"/>
      <c r="F468" s="40">
        <f t="shared" si="75"/>
        <v>776</v>
      </c>
      <c r="G468" s="40">
        <f t="shared" si="75"/>
        <v>178.056</v>
      </c>
      <c r="H468" s="77">
        <f t="shared" si="74"/>
        <v>22.94536082474227</v>
      </c>
      <c r="I468" s="40">
        <f t="shared" si="75"/>
        <v>776</v>
      </c>
      <c r="J468" s="40">
        <f t="shared" si="75"/>
        <v>776</v>
      </c>
    </row>
    <row r="469" spans="1:10" s="16" customFormat="1" ht="31.5" outlineLevel="5">
      <c r="A469" s="22" t="s">
        <v>112</v>
      </c>
      <c r="B469" s="23" t="s">
        <v>15</v>
      </c>
      <c r="C469" s="23" t="s">
        <v>356</v>
      </c>
      <c r="D469" s="23" t="s">
        <v>110</v>
      </c>
      <c r="E469" s="23"/>
      <c r="F469" s="41">
        <v>776</v>
      </c>
      <c r="G469" s="41">
        <v>178.056</v>
      </c>
      <c r="H469" s="77">
        <f t="shared" si="74"/>
        <v>22.94536082474227</v>
      </c>
      <c r="I469" s="41">
        <v>776</v>
      </c>
      <c r="J469" s="41">
        <v>776</v>
      </c>
    </row>
    <row r="470" spans="1:10" s="16" customFormat="1" ht="15.75" outlineLevel="3">
      <c r="A470" s="31" t="s">
        <v>39</v>
      </c>
      <c r="B470" s="21" t="s">
        <v>16</v>
      </c>
      <c r="C470" s="21" t="s">
        <v>211</v>
      </c>
      <c r="D470" s="21" t="s">
        <v>5</v>
      </c>
      <c r="E470" s="21"/>
      <c r="F470" s="61">
        <f>F471+F496</f>
        <v>7029.1394</v>
      </c>
      <c r="G470" s="61">
        <f>G471+G496</f>
        <v>630</v>
      </c>
      <c r="H470" s="77">
        <f t="shared" si="74"/>
        <v>8.962690368610417</v>
      </c>
      <c r="I470" s="61">
        <f>I471+I496</f>
        <v>6375.34453</v>
      </c>
      <c r="J470" s="61">
        <f>J471+J496</f>
        <v>6407.47147</v>
      </c>
    </row>
    <row r="471" spans="1:10" s="16" customFormat="1" ht="15.75" outlineLevel="3">
      <c r="A471" s="9" t="s">
        <v>128</v>
      </c>
      <c r="B471" s="7" t="s">
        <v>16</v>
      </c>
      <c r="C471" s="7" t="s">
        <v>211</v>
      </c>
      <c r="D471" s="7" t="s">
        <v>5</v>
      </c>
      <c r="E471" s="7"/>
      <c r="F471" s="38">
        <f>F472+F480+F476</f>
        <v>6999.1394</v>
      </c>
      <c r="G471" s="38">
        <f>G472+G480+G476</f>
        <v>600</v>
      </c>
      <c r="H471" s="77">
        <f t="shared" si="74"/>
        <v>8.57248249691955</v>
      </c>
      <c r="I471" s="38">
        <f>I472+I480+I476</f>
        <v>6375.34453</v>
      </c>
      <c r="J471" s="38">
        <f>J472+J480+J476</f>
        <v>6407.47147</v>
      </c>
    </row>
    <row r="472" spans="1:10" s="16" customFormat="1" ht="15.75" outlineLevel="5">
      <c r="A472" s="6" t="s">
        <v>195</v>
      </c>
      <c r="B472" s="7" t="s">
        <v>16</v>
      </c>
      <c r="C472" s="7" t="s">
        <v>244</v>
      </c>
      <c r="D472" s="7" t="s">
        <v>5</v>
      </c>
      <c r="E472" s="7"/>
      <c r="F472" s="38">
        <f aca="true" t="shared" si="76" ref="F472:J474">F473</f>
        <v>2189.0064</v>
      </c>
      <c r="G472" s="38">
        <f t="shared" si="76"/>
        <v>0</v>
      </c>
      <c r="H472" s="77">
        <f t="shared" si="74"/>
        <v>0</v>
      </c>
      <c r="I472" s="38">
        <f t="shared" si="76"/>
        <v>1730.34453</v>
      </c>
      <c r="J472" s="38">
        <f t="shared" si="76"/>
        <v>1762.47147</v>
      </c>
    </row>
    <row r="473" spans="1:10" s="16" customFormat="1" ht="48.75" customHeight="1" outlineLevel="5">
      <c r="A473" s="29" t="s">
        <v>282</v>
      </c>
      <c r="B473" s="13" t="s">
        <v>16</v>
      </c>
      <c r="C473" s="13" t="s">
        <v>280</v>
      </c>
      <c r="D473" s="13" t="s">
        <v>5</v>
      </c>
      <c r="E473" s="13"/>
      <c r="F473" s="39">
        <f t="shared" si="76"/>
        <v>2189.0064</v>
      </c>
      <c r="G473" s="39">
        <f t="shared" si="76"/>
        <v>0</v>
      </c>
      <c r="H473" s="77">
        <f t="shared" si="74"/>
        <v>0</v>
      </c>
      <c r="I473" s="39">
        <f t="shared" si="76"/>
        <v>1730.34453</v>
      </c>
      <c r="J473" s="39">
        <f t="shared" si="76"/>
        <v>1762.47147</v>
      </c>
    </row>
    <row r="474" spans="1:10" s="16" customFormat="1" ht="31.5" outlineLevel="5">
      <c r="A474" s="4" t="s">
        <v>96</v>
      </c>
      <c r="B474" s="5" t="s">
        <v>16</v>
      </c>
      <c r="C474" s="5" t="s">
        <v>280</v>
      </c>
      <c r="D474" s="5" t="s">
        <v>97</v>
      </c>
      <c r="E474" s="5"/>
      <c r="F474" s="40">
        <f t="shared" si="76"/>
        <v>2189.0064</v>
      </c>
      <c r="G474" s="40">
        <f t="shared" si="76"/>
        <v>0</v>
      </c>
      <c r="H474" s="77">
        <f t="shared" si="74"/>
        <v>0</v>
      </c>
      <c r="I474" s="40">
        <f t="shared" si="76"/>
        <v>1730.34453</v>
      </c>
      <c r="J474" s="40">
        <f t="shared" si="76"/>
        <v>1762.47147</v>
      </c>
    </row>
    <row r="475" spans="1:10" s="16" customFormat="1" ht="15.75" outlineLevel="5">
      <c r="A475" s="22" t="s">
        <v>114</v>
      </c>
      <c r="B475" s="23" t="s">
        <v>16</v>
      </c>
      <c r="C475" s="23" t="s">
        <v>280</v>
      </c>
      <c r="D475" s="23" t="s">
        <v>113</v>
      </c>
      <c r="E475" s="23"/>
      <c r="F475" s="41">
        <v>2189.0064</v>
      </c>
      <c r="G475" s="41">
        <v>0</v>
      </c>
      <c r="H475" s="77">
        <f t="shared" si="74"/>
        <v>0</v>
      </c>
      <c r="I475" s="41">
        <v>1730.34453</v>
      </c>
      <c r="J475" s="41">
        <v>1762.47147</v>
      </c>
    </row>
    <row r="476" spans="1:10" s="16" customFormat="1" ht="31.5" outlineLevel="5">
      <c r="A476" s="6" t="s">
        <v>426</v>
      </c>
      <c r="B476" s="7" t="s">
        <v>16</v>
      </c>
      <c r="C476" s="7" t="s">
        <v>232</v>
      </c>
      <c r="D476" s="7" t="s">
        <v>5</v>
      </c>
      <c r="E476" s="7"/>
      <c r="F476" s="38">
        <f aca="true" t="shared" si="77" ref="F476:J478">F477</f>
        <v>500</v>
      </c>
      <c r="G476" s="38">
        <f t="shared" si="77"/>
        <v>330</v>
      </c>
      <c r="H476" s="77">
        <f t="shared" si="74"/>
        <v>66</v>
      </c>
      <c r="I476" s="38">
        <f t="shared" si="77"/>
        <v>500</v>
      </c>
      <c r="J476" s="38">
        <f t="shared" si="77"/>
        <v>500</v>
      </c>
    </row>
    <row r="477" spans="1:10" s="16" customFormat="1" ht="47.25" outlineLevel="5">
      <c r="A477" s="29" t="s">
        <v>288</v>
      </c>
      <c r="B477" s="13" t="s">
        <v>16</v>
      </c>
      <c r="C477" s="13" t="s">
        <v>427</v>
      </c>
      <c r="D477" s="13" t="s">
        <v>5</v>
      </c>
      <c r="E477" s="13"/>
      <c r="F477" s="39">
        <f t="shared" si="77"/>
        <v>500</v>
      </c>
      <c r="G477" s="39">
        <f t="shared" si="77"/>
        <v>330</v>
      </c>
      <c r="H477" s="77">
        <f t="shared" si="74"/>
        <v>66</v>
      </c>
      <c r="I477" s="39">
        <f t="shared" si="77"/>
        <v>500</v>
      </c>
      <c r="J477" s="39">
        <f t="shared" si="77"/>
        <v>500</v>
      </c>
    </row>
    <row r="478" spans="1:10" s="16" customFormat="1" ht="15.75" outlineLevel="5">
      <c r="A478" s="4" t="s">
        <v>106</v>
      </c>
      <c r="B478" s="5" t="s">
        <v>16</v>
      </c>
      <c r="C478" s="5" t="s">
        <v>427</v>
      </c>
      <c r="D478" s="5" t="s">
        <v>97</v>
      </c>
      <c r="E478" s="5"/>
      <c r="F478" s="40">
        <f t="shared" si="77"/>
        <v>500</v>
      </c>
      <c r="G478" s="40">
        <f t="shared" si="77"/>
        <v>330</v>
      </c>
      <c r="H478" s="77">
        <f t="shared" si="74"/>
        <v>66</v>
      </c>
      <c r="I478" s="40">
        <f t="shared" si="77"/>
        <v>500</v>
      </c>
      <c r="J478" s="40">
        <f t="shared" si="77"/>
        <v>500</v>
      </c>
    </row>
    <row r="479" spans="1:10" s="16" customFormat="1" ht="15.75" outlineLevel="5">
      <c r="A479" s="26" t="s">
        <v>79</v>
      </c>
      <c r="B479" s="23" t="s">
        <v>16</v>
      </c>
      <c r="C479" s="23" t="s">
        <v>427</v>
      </c>
      <c r="D479" s="23" t="s">
        <v>113</v>
      </c>
      <c r="E479" s="23"/>
      <c r="F479" s="41">
        <v>500</v>
      </c>
      <c r="G479" s="41">
        <v>330</v>
      </c>
      <c r="H479" s="77">
        <f t="shared" si="74"/>
        <v>66</v>
      </c>
      <c r="I479" s="41">
        <v>500</v>
      </c>
      <c r="J479" s="41">
        <v>500</v>
      </c>
    </row>
    <row r="480" spans="1:10" s="16" customFormat="1" ht="15.75" outlineLevel="5">
      <c r="A480" s="30" t="s">
        <v>191</v>
      </c>
      <c r="B480" s="7" t="s">
        <v>16</v>
      </c>
      <c r="C480" s="7" t="s">
        <v>221</v>
      </c>
      <c r="D480" s="7" t="s">
        <v>5</v>
      </c>
      <c r="E480" s="7"/>
      <c r="F480" s="38">
        <f>F493+F481+F485+F489</f>
        <v>4310.133</v>
      </c>
      <c r="G480" s="38">
        <f>G493+G481+G485+G489</f>
        <v>270</v>
      </c>
      <c r="H480" s="77">
        <f t="shared" si="74"/>
        <v>6.264307853145135</v>
      </c>
      <c r="I480" s="38">
        <f>I493+I481+I485+I489</f>
        <v>4145</v>
      </c>
      <c r="J480" s="38">
        <f>J493+J481+J485+J489</f>
        <v>4145</v>
      </c>
    </row>
    <row r="481" spans="1:10" s="16" customFormat="1" ht="19.5" customHeight="1" outlineLevel="5">
      <c r="A481" s="42" t="s">
        <v>138</v>
      </c>
      <c r="B481" s="13" t="s">
        <v>16</v>
      </c>
      <c r="C481" s="13" t="s">
        <v>227</v>
      </c>
      <c r="D481" s="13" t="s">
        <v>5</v>
      </c>
      <c r="E481" s="13"/>
      <c r="F481" s="39">
        <f aca="true" t="shared" si="78" ref="F481:J483">F482</f>
        <v>1945</v>
      </c>
      <c r="G481" s="39">
        <f t="shared" si="78"/>
        <v>190</v>
      </c>
      <c r="H481" s="77">
        <f t="shared" si="74"/>
        <v>9.768637532133676</v>
      </c>
      <c r="I481" s="39">
        <f t="shared" si="78"/>
        <v>1945</v>
      </c>
      <c r="J481" s="39">
        <f t="shared" si="78"/>
        <v>1945</v>
      </c>
    </row>
    <row r="482" spans="1:10" s="16" customFormat="1" ht="47.25" outlineLevel="5">
      <c r="A482" s="27" t="s">
        <v>288</v>
      </c>
      <c r="B482" s="13" t="s">
        <v>16</v>
      </c>
      <c r="C482" s="13" t="s">
        <v>428</v>
      </c>
      <c r="D482" s="13" t="s">
        <v>5</v>
      </c>
      <c r="E482" s="13"/>
      <c r="F482" s="62">
        <f t="shared" si="78"/>
        <v>1945</v>
      </c>
      <c r="G482" s="62">
        <f t="shared" si="78"/>
        <v>190</v>
      </c>
      <c r="H482" s="77">
        <f t="shared" si="74"/>
        <v>9.768637532133676</v>
      </c>
      <c r="I482" s="62">
        <f t="shared" si="78"/>
        <v>1945</v>
      </c>
      <c r="J482" s="62">
        <f t="shared" si="78"/>
        <v>1945</v>
      </c>
    </row>
    <row r="483" spans="1:10" s="16" customFormat="1" ht="15.75" outlineLevel="5">
      <c r="A483" s="4" t="s">
        <v>106</v>
      </c>
      <c r="B483" s="5" t="s">
        <v>16</v>
      </c>
      <c r="C483" s="5" t="s">
        <v>428</v>
      </c>
      <c r="D483" s="5" t="s">
        <v>107</v>
      </c>
      <c r="E483" s="5"/>
      <c r="F483" s="63">
        <f t="shared" si="78"/>
        <v>1945</v>
      </c>
      <c r="G483" s="63">
        <f t="shared" si="78"/>
        <v>190</v>
      </c>
      <c r="H483" s="77">
        <f t="shared" si="74"/>
        <v>9.768637532133676</v>
      </c>
      <c r="I483" s="63">
        <f t="shared" si="78"/>
        <v>1945</v>
      </c>
      <c r="J483" s="63">
        <f t="shared" si="78"/>
        <v>1945</v>
      </c>
    </row>
    <row r="484" spans="1:10" s="16" customFormat="1" ht="15.75" outlineLevel="5">
      <c r="A484" s="26" t="s">
        <v>79</v>
      </c>
      <c r="B484" s="23" t="s">
        <v>16</v>
      </c>
      <c r="C484" s="23" t="s">
        <v>428</v>
      </c>
      <c r="D484" s="23" t="s">
        <v>80</v>
      </c>
      <c r="E484" s="23"/>
      <c r="F484" s="64">
        <v>1945</v>
      </c>
      <c r="G484" s="64">
        <v>190</v>
      </c>
      <c r="H484" s="77">
        <f t="shared" si="74"/>
        <v>9.768637532133676</v>
      </c>
      <c r="I484" s="64">
        <v>1945</v>
      </c>
      <c r="J484" s="64">
        <v>1945</v>
      </c>
    </row>
    <row r="485" spans="1:10" s="16" customFormat="1" ht="15.75" outlineLevel="5">
      <c r="A485" s="42" t="s">
        <v>135</v>
      </c>
      <c r="B485" s="13" t="s">
        <v>16</v>
      </c>
      <c r="C485" s="13" t="s">
        <v>222</v>
      </c>
      <c r="D485" s="13" t="s">
        <v>5</v>
      </c>
      <c r="E485" s="13"/>
      <c r="F485" s="39">
        <f aca="true" t="shared" si="79" ref="F485:J487">F486</f>
        <v>1400</v>
      </c>
      <c r="G485" s="39">
        <f t="shared" si="79"/>
        <v>60</v>
      </c>
      <c r="H485" s="77">
        <f t="shared" si="74"/>
        <v>4.285714285714286</v>
      </c>
      <c r="I485" s="39">
        <f t="shared" si="79"/>
        <v>1400</v>
      </c>
      <c r="J485" s="39">
        <f t="shared" si="79"/>
        <v>1400</v>
      </c>
    </row>
    <row r="486" spans="1:10" s="16" customFormat="1" ht="47.25" outlineLevel="5">
      <c r="A486" s="27" t="s">
        <v>288</v>
      </c>
      <c r="B486" s="13" t="s">
        <v>16</v>
      </c>
      <c r="C486" s="13" t="s">
        <v>429</v>
      </c>
      <c r="D486" s="13" t="s">
        <v>5</v>
      </c>
      <c r="E486" s="13"/>
      <c r="F486" s="62">
        <f t="shared" si="79"/>
        <v>1400</v>
      </c>
      <c r="G486" s="62">
        <f t="shared" si="79"/>
        <v>60</v>
      </c>
      <c r="H486" s="77">
        <f t="shared" si="74"/>
        <v>4.285714285714286</v>
      </c>
      <c r="I486" s="62">
        <f t="shared" si="79"/>
        <v>1400</v>
      </c>
      <c r="J486" s="62">
        <f t="shared" si="79"/>
        <v>1400</v>
      </c>
    </row>
    <row r="487" spans="1:10" s="16" customFormat="1" ht="15.75" outlineLevel="5">
      <c r="A487" s="4" t="s">
        <v>106</v>
      </c>
      <c r="B487" s="5" t="s">
        <v>16</v>
      </c>
      <c r="C487" s="5" t="s">
        <v>429</v>
      </c>
      <c r="D487" s="5" t="s">
        <v>107</v>
      </c>
      <c r="E487" s="5"/>
      <c r="F487" s="63">
        <f t="shared" si="79"/>
        <v>1400</v>
      </c>
      <c r="G487" s="63">
        <f t="shared" si="79"/>
        <v>60</v>
      </c>
      <c r="H487" s="77">
        <f t="shared" si="74"/>
        <v>4.285714285714286</v>
      </c>
      <c r="I487" s="63">
        <f t="shared" si="79"/>
        <v>1400</v>
      </c>
      <c r="J487" s="63">
        <f t="shared" si="79"/>
        <v>1400</v>
      </c>
    </row>
    <row r="488" spans="1:10" s="16" customFormat="1" ht="15.75" outlineLevel="5">
      <c r="A488" s="26" t="s">
        <v>79</v>
      </c>
      <c r="B488" s="23" t="s">
        <v>16</v>
      </c>
      <c r="C488" s="23" t="s">
        <v>429</v>
      </c>
      <c r="D488" s="23" t="s">
        <v>80</v>
      </c>
      <c r="E488" s="23"/>
      <c r="F488" s="64">
        <v>1400</v>
      </c>
      <c r="G488" s="64">
        <v>60</v>
      </c>
      <c r="H488" s="77">
        <f t="shared" si="74"/>
        <v>4.285714285714286</v>
      </c>
      <c r="I488" s="64">
        <v>1400</v>
      </c>
      <c r="J488" s="64">
        <v>1400</v>
      </c>
    </row>
    <row r="489" spans="1:10" s="16" customFormat="1" ht="31.5" outlineLevel="5">
      <c r="A489" s="42" t="s">
        <v>161</v>
      </c>
      <c r="B489" s="13" t="s">
        <v>16</v>
      </c>
      <c r="C489" s="13" t="s">
        <v>230</v>
      </c>
      <c r="D489" s="13" t="s">
        <v>5</v>
      </c>
      <c r="E489" s="13"/>
      <c r="F489" s="39">
        <f aca="true" t="shared" si="80" ref="F489:J491">F490</f>
        <v>800</v>
      </c>
      <c r="G489" s="39">
        <f t="shared" si="80"/>
        <v>20</v>
      </c>
      <c r="H489" s="77">
        <f t="shared" si="74"/>
        <v>2.5</v>
      </c>
      <c r="I489" s="39">
        <f t="shared" si="80"/>
        <v>800</v>
      </c>
      <c r="J489" s="39">
        <f t="shared" si="80"/>
        <v>800</v>
      </c>
    </row>
    <row r="490" spans="1:10" s="16" customFormat="1" ht="47.25" outlineLevel="5">
      <c r="A490" s="27" t="s">
        <v>288</v>
      </c>
      <c r="B490" s="13" t="s">
        <v>16</v>
      </c>
      <c r="C490" s="13" t="s">
        <v>430</v>
      </c>
      <c r="D490" s="13" t="s">
        <v>5</v>
      </c>
      <c r="E490" s="13"/>
      <c r="F490" s="62">
        <f t="shared" si="80"/>
        <v>800</v>
      </c>
      <c r="G490" s="62">
        <f t="shared" si="80"/>
        <v>20</v>
      </c>
      <c r="H490" s="77">
        <f t="shared" si="74"/>
        <v>2.5</v>
      </c>
      <c r="I490" s="62">
        <f t="shared" si="80"/>
        <v>800</v>
      </c>
      <c r="J490" s="62">
        <f t="shared" si="80"/>
        <v>800</v>
      </c>
    </row>
    <row r="491" spans="1:10" s="16" customFormat="1" ht="15.75" outlineLevel="5">
      <c r="A491" s="4" t="s">
        <v>106</v>
      </c>
      <c r="B491" s="5" t="s">
        <v>16</v>
      </c>
      <c r="C491" s="5" t="s">
        <v>430</v>
      </c>
      <c r="D491" s="5" t="s">
        <v>107</v>
      </c>
      <c r="E491" s="5"/>
      <c r="F491" s="63">
        <f t="shared" si="80"/>
        <v>800</v>
      </c>
      <c r="G491" s="63">
        <f t="shared" si="80"/>
        <v>20</v>
      </c>
      <c r="H491" s="77">
        <f t="shared" si="74"/>
        <v>2.5</v>
      </c>
      <c r="I491" s="63">
        <f t="shared" si="80"/>
        <v>800</v>
      </c>
      <c r="J491" s="63">
        <f t="shared" si="80"/>
        <v>800</v>
      </c>
    </row>
    <row r="492" spans="1:10" s="16" customFormat="1" ht="15.75" outlineLevel="5">
      <c r="A492" s="26" t="s">
        <v>79</v>
      </c>
      <c r="B492" s="23" t="s">
        <v>16</v>
      </c>
      <c r="C492" s="23" t="s">
        <v>430</v>
      </c>
      <c r="D492" s="23" t="s">
        <v>80</v>
      </c>
      <c r="E492" s="23"/>
      <c r="F492" s="64">
        <v>800</v>
      </c>
      <c r="G492" s="64">
        <v>20</v>
      </c>
      <c r="H492" s="77">
        <f t="shared" si="74"/>
        <v>2.5</v>
      </c>
      <c r="I492" s="64">
        <v>800</v>
      </c>
      <c r="J492" s="64">
        <v>800</v>
      </c>
    </row>
    <row r="493" spans="1:10" s="16" customFormat="1" ht="31.5" outlineLevel="5">
      <c r="A493" s="42" t="s">
        <v>144</v>
      </c>
      <c r="B493" s="13" t="s">
        <v>16</v>
      </c>
      <c r="C493" s="13" t="s">
        <v>236</v>
      </c>
      <c r="D493" s="13" t="s">
        <v>5</v>
      </c>
      <c r="E493" s="13"/>
      <c r="F493" s="39">
        <f aca="true" t="shared" si="81" ref="F493:J494">F494</f>
        <v>165.133</v>
      </c>
      <c r="G493" s="39">
        <f t="shared" si="81"/>
        <v>0</v>
      </c>
      <c r="H493" s="77">
        <f t="shared" si="74"/>
        <v>0</v>
      </c>
      <c r="I493" s="39">
        <f t="shared" si="81"/>
        <v>0</v>
      </c>
      <c r="J493" s="39">
        <f t="shared" si="81"/>
        <v>0</v>
      </c>
    </row>
    <row r="494" spans="1:10" s="16" customFormat="1" ht="15.75" outlineLevel="5">
      <c r="A494" s="4" t="s">
        <v>111</v>
      </c>
      <c r="B494" s="5" t="s">
        <v>16</v>
      </c>
      <c r="C494" s="5" t="s">
        <v>235</v>
      </c>
      <c r="D494" s="5" t="s">
        <v>109</v>
      </c>
      <c r="E494" s="5"/>
      <c r="F494" s="40">
        <f t="shared" si="81"/>
        <v>165.133</v>
      </c>
      <c r="G494" s="40">
        <f t="shared" si="81"/>
        <v>0</v>
      </c>
      <c r="H494" s="77">
        <f t="shared" si="74"/>
        <v>0</v>
      </c>
      <c r="I494" s="40">
        <f t="shared" si="81"/>
        <v>0</v>
      </c>
      <c r="J494" s="40">
        <f t="shared" si="81"/>
        <v>0</v>
      </c>
    </row>
    <row r="495" spans="1:10" s="16" customFormat="1" ht="31.5" outlineLevel="5">
      <c r="A495" s="22" t="s">
        <v>112</v>
      </c>
      <c r="B495" s="23" t="s">
        <v>16</v>
      </c>
      <c r="C495" s="23" t="s">
        <v>235</v>
      </c>
      <c r="D495" s="23" t="s">
        <v>110</v>
      </c>
      <c r="E495" s="23"/>
      <c r="F495" s="41">
        <v>165.133</v>
      </c>
      <c r="G495" s="41">
        <v>0</v>
      </c>
      <c r="H495" s="77">
        <f t="shared" si="74"/>
        <v>0</v>
      </c>
      <c r="I495" s="41">
        <v>0</v>
      </c>
      <c r="J495" s="41">
        <v>0</v>
      </c>
    </row>
    <row r="496" spans="1:10" s="16" customFormat="1" ht="15.75" outlineLevel="5">
      <c r="A496" s="44" t="s">
        <v>99</v>
      </c>
      <c r="B496" s="43" t="s">
        <v>16</v>
      </c>
      <c r="C496" s="43" t="s">
        <v>325</v>
      </c>
      <c r="D496" s="43" t="s">
        <v>455</v>
      </c>
      <c r="E496" s="23"/>
      <c r="F496" s="41">
        <v>30</v>
      </c>
      <c r="G496" s="41">
        <v>30</v>
      </c>
      <c r="H496" s="77">
        <f t="shared" si="74"/>
        <v>100</v>
      </c>
      <c r="I496" s="41">
        <v>0</v>
      </c>
      <c r="J496" s="41">
        <v>0</v>
      </c>
    </row>
    <row r="497" spans="1:10" s="16" customFormat="1" ht="15.75" outlineLevel="5">
      <c r="A497" s="31" t="s">
        <v>43</v>
      </c>
      <c r="B497" s="21" t="s">
        <v>22</v>
      </c>
      <c r="C497" s="21" t="s">
        <v>211</v>
      </c>
      <c r="D497" s="21" t="s">
        <v>5</v>
      </c>
      <c r="E497" s="21"/>
      <c r="F497" s="61">
        <f>F498+F509</f>
        <v>50764.89186</v>
      </c>
      <c r="G497" s="61">
        <f>G498+G509</f>
        <v>7931.271000000001</v>
      </c>
      <c r="H497" s="77">
        <f t="shared" si="74"/>
        <v>15.623535694457797</v>
      </c>
      <c r="I497" s="61">
        <f>I498+I509</f>
        <v>49552.7274</v>
      </c>
      <c r="J497" s="61">
        <f>J498+J509</f>
        <v>49858.3384</v>
      </c>
    </row>
    <row r="498" spans="1:10" s="16" customFormat="1" ht="31.5" outlineLevel="5">
      <c r="A498" s="14" t="s">
        <v>120</v>
      </c>
      <c r="B498" s="7" t="s">
        <v>22</v>
      </c>
      <c r="C498" s="7" t="s">
        <v>212</v>
      </c>
      <c r="D498" s="7" t="s">
        <v>5</v>
      </c>
      <c r="E498" s="7"/>
      <c r="F498" s="38">
        <f>F499</f>
        <v>32256.96186</v>
      </c>
      <c r="G498" s="38">
        <f>G499</f>
        <v>7931.271000000001</v>
      </c>
      <c r="H498" s="77">
        <f t="shared" si="74"/>
        <v>24.58778056787522</v>
      </c>
      <c r="I498" s="38">
        <f>I499</f>
        <v>31044.7974</v>
      </c>
      <c r="J498" s="38">
        <f>J499</f>
        <v>31350.4084</v>
      </c>
    </row>
    <row r="499" spans="1:10" s="16" customFormat="1" ht="31.5" outlineLevel="5">
      <c r="A499" s="14" t="s">
        <v>122</v>
      </c>
      <c r="B499" s="7" t="s">
        <v>22</v>
      </c>
      <c r="C499" s="7" t="s">
        <v>319</v>
      </c>
      <c r="D499" s="7" t="s">
        <v>5</v>
      </c>
      <c r="E499" s="7"/>
      <c r="F499" s="38">
        <f>F500+F503+F506</f>
        <v>32256.96186</v>
      </c>
      <c r="G499" s="38">
        <f>G500+G503+G506</f>
        <v>7931.271000000001</v>
      </c>
      <c r="H499" s="77">
        <f t="shared" si="74"/>
        <v>24.58778056787522</v>
      </c>
      <c r="I499" s="38">
        <f>I500+I503+I506</f>
        <v>31044.7974</v>
      </c>
      <c r="J499" s="38">
        <f>J500+J503+J506</f>
        <v>31350.4084</v>
      </c>
    </row>
    <row r="500" spans="1:10" s="16" customFormat="1" ht="47.25" outlineLevel="5">
      <c r="A500" s="29" t="s">
        <v>153</v>
      </c>
      <c r="B500" s="13" t="s">
        <v>22</v>
      </c>
      <c r="C500" s="13" t="s">
        <v>367</v>
      </c>
      <c r="D500" s="13" t="s">
        <v>5</v>
      </c>
      <c r="E500" s="13"/>
      <c r="F500" s="39">
        <f aca="true" t="shared" si="82" ref="F500:J501">F501</f>
        <v>3222.538</v>
      </c>
      <c r="G500" s="39">
        <f t="shared" si="82"/>
        <v>800</v>
      </c>
      <c r="H500" s="77">
        <f t="shared" si="74"/>
        <v>24.82515334186905</v>
      </c>
      <c r="I500" s="39">
        <f t="shared" si="82"/>
        <v>1555.789</v>
      </c>
      <c r="J500" s="39">
        <f t="shared" si="82"/>
        <v>1412.35</v>
      </c>
    </row>
    <row r="501" spans="1:10" s="16" customFormat="1" ht="15.75" outlineLevel="5">
      <c r="A501" s="4" t="s">
        <v>111</v>
      </c>
      <c r="B501" s="5" t="s">
        <v>22</v>
      </c>
      <c r="C501" s="5" t="s">
        <v>367</v>
      </c>
      <c r="D501" s="5" t="s">
        <v>109</v>
      </c>
      <c r="E501" s="5"/>
      <c r="F501" s="40">
        <f t="shared" si="82"/>
        <v>3222.538</v>
      </c>
      <c r="G501" s="40">
        <f t="shared" si="82"/>
        <v>800</v>
      </c>
      <c r="H501" s="77">
        <f t="shared" si="74"/>
        <v>24.82515334186905</v>
      </c>
      <c r="I501" s="40">
        <f t="shared" si="82"/>
        <v>1555.789</v>
      </c>
      <c r="J501" s="40">
        <f t="shared" si="82"/>
        <v>1412.35</v>
      </c>
    </row>
    <row r="502" spans="1:10" s="16" customFormat="1" ht="31.5" outlineLevel="5">
      <c r="A502" s="22" t="s">
        <v>112</v>
      </c>
      <c r="B502" s="23" t="s">
        <v>22</v>
      </c>
      <c r="C502" s="23" t="s">
        <v>367</v>
      </c>
      <c r="D502" s="23" t="s">
        <v>110</v>
      </c>
      <c r="E502" s="23"/>
      <c r="F502" s="41">
        <v>3222.538</v>
      </c>
      <c r="G502" s="41">
        <v>800</v>
      </c>
      <c r="H502" s="77">
        <f t="shared" si="74"/>
        <v>24.82515334186905</v>
      </c>
      <c r="I502" s="41">
        <v>1555.789</v>
      </c>
      <c r="J502" s="41">
        <v>1412.35</v>
      </c>
    </row>
    <row r="503" spans="1:10" s="16" customFormat="1" ht="50.25" customHeight="1" outlineLevel="5">
      <c r="A503" s="29" t="s">
        <v>369</v>
      </c>
      <c r="B503" s="13" t="s">
        <v>22</v>
      </c>
      <c r="C503" s="13" t="s">
        <v>365</v>
      </c>
      <c r="D503" s="13" t="s">
        <v>5</v>
      </c>
      <c r="E503" s="13"/>
      <c r="F503" s="39">
        <f aca="true" t="shared" si="83" ref="F503:J504">F504</f>
        <v>881.24991</v>
      </c>
      <c r="G503" s="39">
        <f t="shared" si="83"/>
        <v>21.605</v>
      </c>
      <c r="H503" s="77">
        <f t="shared" si="74"/>
        <v>2.451631456053142</v>
      </c>
      <c r="I503" s="39">
        <f t="shared" si="83"/>
        <v>940.2188</v>
      </c>
      <c r="J503" s="39">
        <f t="shared" si="83"/>
        <v>977.83034</v>
      </c>
    </row>
    <row r="504" spans="1:10" s="16" customFormat="1" ht="15.75" outlineLevel="5">
      <c r="A504" s="4" t="s">
        <v>111</v>
      </c>
      <c r="B504" s="5" t="s">
        <v>22</v>
      </c>
      <c r="C504" s="5" t="s">
        <v>365</v>
      </c>
      <c r="D504" s="5" t="s">
        <v>109</v>
      </c>
      <c r="E504" s="5"/>
      <c r="F504" s="40">
        <f t="shared" si="83"/>
        <v>881.24991</v>
      </c>
      <c r="G504" s="40">
        <f t="shared" si="83"/>
        <v>21.605</v>
      </c>
      <c r="H504" s="77">
        <f t="shared" si="74"/>
        <v>2.451631456053142</v>
      </c>
      <c r="I504" s="40">
        <f t="shared" si="83"/>
        <v>940.2188</v>
      </c>
      <c r="J504" s="40">
        <f t="shared" si="83"/>
        <v>977.83034</v>
      </c>
    </row>
    <row r="505" spans="1:10" s="16" customFormat="1" ht="31.5" outlineLevel="5">
      <c r="A505" s="22" t="s">
        <v>112</v>
      </c>
      <c r="B505" s="23" t="s">
        <v>22</v>
      </c>
      <c r="C505" s="23" t="s">
        <v>365</v>
      </c>
      <c r="D505" s="23" t="s">
        <v>110</v>
      </c>
      <c r="E505" s="23"/>
      <c r="F505" s="41">
        <v>881.24991</v>
      </c>
      <c r="G505" s="41">
        <v>21.605</v>
      </c>
      <c r="H505" s="77">
        <f t="shared" si="74"/>
        <v>2.451631456053142</v>
      </c>
      <c r="I505" s="41">
        <v>940.2188</v>
      </c>
      <c r="J505" s="41">
        <v>977.83034</v>
      </c>
    </row>
    <row r="506" spans="1:10" s="16" customFormat="1" ht="64.5" customHeight="1" outlineLevel="5">
      <c r="A506" s="29" t="s">
        <v>368</v>
      </c>
      <c r="B506" s="13" t="s">
        <v>22</v>
      </c>
      <c r="C506" s="13" t="s">
        <v>366</v>
      </c>
      <c r="D506" s="13" t="s">
        <v>5</v>
      </c>
      <c r="E506" s="13"/>
      <c r="F506" s="39">
        <f aca="true" t="shared" si="84" ref="F506:J507">F507</f>
        <v>28153.17395</v>
      </c>
      <c r="G506" s="39">
        <f t="shared" si="84"/>
        <v>7109.666</v>
      </c>
      <c r="H506" s="77">
        <f t="shared" si="74"/>
        <v>25.253514977127473</v>
      </c>
      <c r="I506" s="39">
        <f t="shared" si="84"/>
        <v>28548.7896</v>
      </c>
      <c r="J506" s="39">
        <f t="shared" si="84"/>
        <v>28960.22806</v>
      </c>
    </row>
    <row r="507" spans="1:10" s="16" customFormat="1" ht="15.75" outlineLevel="5">
      <c r="A507" s="4" t="s">
        <v>111</v>
      </c>
      <c r="B507" s="5" t="s">
        <v>22</v>
      </c>
      <c r="C507" s="5" t="s">
        <v>366</v>
      </c>
      <c r="D507" s="5" t="s">
        <v>109</v>
      </c>
      <c r="E507" s="5"/>
      <c r="F507" s="40">
        <f t="shared" si="84"/>
        <v>28153.17395</v>
      </c>
      <c r="G507" s="40">
        <f t="shared" si="84"/>
        <v>7109.666</v>
      </c>
      <c r="H507" s="77">
        <f t="shared" si="74"/>
        <v>25.253514977127473</v>
      </c>
      <c r="I507" s="40">
        <f t="shared" si="84"/>
        <v>28548.7896</v>
      </c>
      <c r="J507" s="40">
        <f t="shared" si="84"/>
        <v>28960.22806</v>
      </c>
    </row>
    <row r="508" spans="1:10" s="16" customFormat="1" ht="31.5" outlineLevel="5">
      <c r="A508" s="22" t="s">
        <v>112</v>
      </c>
      <c r="B508" s="23" t="s">
        <v>22</v>
      </c>
      <c r="C508" s="23" t="s">
        <v>366</v>
      </c>
      <c r="D508" s="23" t="s">
        <v>110</v>
      </c>
      <c r="E508" s="23"/>
      <c r="F508" s="41">
        <v>28153.17395</v>
      </c>
      <c r="G508" s="41">
        <v>7109.666</v>
      </c>
      <c r="H508" s="77">
        <f t="shared" si="74"/>
        <v>25.253514977127473</v>
      </c>
      <c r="I508" s="41">
        <v>28548.7896</v>
      </c>
      <c r="J508" s="41">
        <v>28960.22806</v>
      </c>
    </row>
    <row r="509" spans="1:10" s="16" customFormat="1" ht="15.75" outlineLevel="5">
      <c r="A509" s="9" t="s">
        <v>128</v>
      </c>
      <c r="B509" s="7" t="s">
        <v>22</v>
      </c>
      <c r="C509" s="7" t="s">
        <v>211</v>
      </c>
      <c r="D509" s="7" t="s">
        <v>5</v>
      </c>
      <c r="E509" s="7"/>
      <c r="F509" s="38">
        <f aca="true" t="shared" si="85" ref="F509:J512">F510</f>
        <v>18507.93</v>
      </c>
      <c r="G509" s="38">
        <f t="shared" si="85"/>
        <v>0</v>
      </c>
      <c r="H509" s="77">
        <f t="shared" si="74"/>
        <v>0</v>
      </c>
      <c r="I509" s="38">
        <f t="shared" si="85"/>
        <v>18507.93</v>
      </c>
      <c r="J509" s="38">
        <f t="shared" si="85"/>
        <v>18507.93</v>
      </c>
    </row>
    <row r="510" spans="1:10" s="16" customFormat="1" ht="31.5" outlineLevel="5">
      <c r="A510" s="6" t="s">
        <v>285</v>
      </c>
      <c r="B510" s="7" t="s">
        <v>22</v>
      </c>
      <c r="C510" s="7" t="s">
        <v>274</v>
      </c>
      <c r="D510" s="7" t="s">
        <v>5</v>
      </c>
      <c r="E510" s="7"/>
      <c r="F510" s="38">
        <f t="shared" si="85"/>
        <v>18507.93</v>
      </c>
      <c r="G510" s="38">
        <f t="shared" si="85"/>
        <v>0</v>
      </c>
      <c r="H510" s="77">
        <f t="shared" si="74"/>
        <v>0</v>
      </c>
      <c r="I510" s="38">
        <f t="shared" si="85"/>
        <v>18507.93</v>
      </c>
      <c r="J510" s="38">
        <f t="shared" si="85"/>
        <v>18507.93</v>
      </c>
    </row>
    <row r="511" spans="1:10" s="16" customFormat="1" ht="47.25" outlineLevel="5">
      <c r="A511" s="29" t="s">
        <v>296</v>
      </c>
      <c r="B511" s="13" t="s">
        <v>22</v>
      </c>
      <c r="C511" s="13" t="s">
        <v>307</v>
      </c>
      <c r="D511" s="13" t="s">
        <v>5</v>
      </c>
      <c r="E511" s="13"/>
      <c r="F511" s="39">
        <f t="shared" si="85"/>
        <v>18507.93</v>
      </c>
      <c r="G511" s="39">
        <f t="shared" si="85"/>
        <v>0</v>
      </c>
      <c r="H511" s="77">
        <f t="shared" si="74"/>
        <v>0</v>
      </c>
      <c r="I511" s="39">
        <f t="shared" si="85"/>
        <v>18507.93</v>
      </c>
      <c r="J511" s="39">
        <f t="shared" si="85"/>
        <v>18507.93</v>
      </c>
    </row>
    <row r="512" spans="1:10" s="16" customFormat="1" ht="15.75" outlineLevel="5">
      <c r="A512" s="4" t="s">
        <v>269</v>
      </c>
      <c r="B512" s="5" t="s">
        <v>22</v>
      </c>
      <c r="C512" s="5" t="s">
        <v>307</v>
      </c>
      <c r="D512" s="5" t="s">
        <v>268</v>
      </c>
      <c r="E512" s="5"/>
      <c r="F512" s="40">
        <f t="shared" si="85"/>
        <v>18507.93</v>
      </c>
      <c r="G512" s="40">
        <f t="shared" si="85"/>
        <v>0</v>
      </c>
      <c r="H512" s="77">
        <f t="shared" si="74"/>
        <v>0</v>
      </c>
      <c r="I512" s="40">
        <f t="shared" si="85"/>
        <v>18507.93</v>
      </c>
      <c r="J512" s="40">
        <f t="shared" si="85"/>
        <v>18507.93</v>
      </c>
    </row>
    <row r="513" spans="1:10" s="16" customFormat="1" ht="33.75" customHeight="1" outlineLevel="5">
      <c r="A513" s="22" t="s">
        <v>270</v>
      </c>
      <c r="B513" s="23" t="s">
        <v>22</v>
      </c>
      <c r="C513" s="23" t="s">
        <v>307</v>
      </c>
      <c r="D513" s="23" t="s">
        <v>315</v>
      </c>
      <c r="E513" s="23"/>
      <c r="F513" s="41">
        <v>18507.93</v>
      </c>
      <c r="G513" s="41">
        <v>0</v>
      </c>
      <c r="H513" s="77">
        <f t="shared" si="74"/>
        <v>0</v>
      </c>
      <c r="I513" s="41">
        <v>18507.93</v>
      </c>
      <c r="J513" s="41">
        <v>18507.93</v>
      </c>
    </row>
    <row r="514" spans="1:10" s="16" customFormat="1" ht="15.75" outlineLevel="5">
      <c r="A514" s="31" t="s">
        <v>154</v>
      </c>
      <c r="B514" s="21" t="s">
        <v>155</v>
      </c>
      <c r="C514" s="21" t="s">
        <v>211</v>
      </c>
      <c r="D514" s="21" t="s">
        <v>5</v>
      </c>
      <c r="E514" s="21"/>
      <c r="F514" s="61">
        <f aca="true" t="shared" si="86" ref="F514:J517">F515</f>
        <v>100</v>
      </c>
      <c r="G514" s="61">
        <f t="shared" si="86"/>
        <v>0</v>
      </c>
      <c r="H514" s="77">
        <f t="shared" si="74"/>
        <v>0</v>
      </c>
      <c r="I514" s="61">
        <f t="shared" si="86"/>
        <v>100</v>
      </c>
      <c r="J514" s="61">
        <f t="shared" si="86"/>
        <v>100</v>
      </c>
    </row>
    <row r="515" spans="1:10" s="16" customFormat="1" ht="15.75" outlineLevel="5">
      <c r="A515" s="9" t="s">
        <v>264</v>
      </c>
      <c r="B515" s="7" t="s">
        <v>155</v>
      </c>
      <c r="C515" s="7" t="s">
        <v>245</v>
      </c>
      <c r="D515" s="7" t="s">
        <v>5</v>
      </c>
      <c r="E515" s="7"/>
      <c r="F515" s="38">
        <f t="shared" si="86"/>
        <v>100</v>
      </c>
      <c r="G515" s="38">
        <f t="shared" si="86"/>
        <v>0</v>
      </c>
      <c r="H515" s="77">
        <f t="shared" si="74"/>
        <v>0</v>
      </c>
      <c r="I515" s="38">
        <f t="shared" si="86"/>
        <v>100</v>
      </c>
      <c r="J515" s="38">
        <f t="shared" si="86"/>
        <v>100</v>
      </c>
    </row>
    <row r="516" spans="1:10" s="16" customFormat="1" ht="33" customHeight="1" outlineLevel="5">
      <c r="A516" s="29" t="s">
        <v>156</v>
      </c>
      <c r="B516" s="13" t="s">
        <v>155</v>
      </c>
      <c r="C516" s="13" t="s">
        <v>357</v>
      </c>
      <c r="D516" s="13" t="s">
        <v>5</v>
      </c>
      <c r="E516" s="13"/>
      <c r="F516" s="39">
        <f t="shared" si="86"/>
        <v>100</v>
      </c>
      <c r="G516" s="39">
        <f t="shared" si="86"/>
        <v>0</v>
      </c>
      <c r="H516" s="77">
        <f t="shared" si="74"/>
        <v>0</v>
      </c>
      <c r="I516" s="39">
        <f t="shared" si="86"/>
        <v>100</v>
      </c>
      <c r="J516" s="39">
        <f t="shared" si="86"/>
        <v>100</v>
      </c>
    </row>
    <row r="517" spans="1:10" s="16" customFormat="1" ht="15.75" outlineLevel="5">
      <c r="A517" s="4" t="s">
        <v>86</v>
      </c>
      <c r="B517" s="5" t="s">
        <v>155</v>
      </c>
      <c r="C517" s="5" t="s">
        <v>357</v>
      </c>
      <c r="D517" s="5" t="s">
        <v>87</v>
      </c>
      <c r="E517" s="5"/>
      <c r="F517" s="40">
        <f t="shared" si="86"/>
        <v>100</v>
      </c>
      <c r="G517" s="40">
        <f t="shared" si="86"/>
        <v>0</v>
      </c>
      <c r="H517" s="77">
        <f t="shared" si="74"/>
        <v>0</v>
      </c>
      <c r="I517" s="40">
        <f t="shared" si="86"/>
        <v>100</v>
      </c>
      <c r="J517" s="40">
        <f t="shared" si="86"/>
        <v>100</v>
      </c>
    </row>
    <row r="518" spans="1:10" s="16" customFormat="1" ht="31.5" outlineLevel="5">
      <c r="A518" s="22" t="s">
        <v>88</v>
      </c>
      <c r="B518" s="23" t="s">
        <v>155</v>
      </c>
      <c r="C518" s="43" t="s">
        <v>357</v>
      </c>
      <c r="D518" s="23" t="s">
        <v>89</v>
      </c>
      <c r="E518" s="23"/>
      <c r="F518" s="41">
        <v>100</v>
      </c>
      <c r="G518" s="41">
        <v>0</v>
      </c>
      <c r="H518" s="77">
        <f t="shared" si="74"/>
        <v>0</v>
      </c>
      <c r="I518" s="41">
        <v>100</v>
      </c>
      <c r="J518" s="41">
        <v>100</v>
      </c>
    </row>
    <row r="519" spans="1:10" s="16" customFormat="1" ht="18.75" outlineLevel="5">
      <c r="A519" s="11" t="s">
        <v>73</v>
      </c>
      <c r="B519" s="12" t="s">
        <v>46</v>
      </c>
      <c r="C519" s="12" t="s">
        <v>211</v>
      </c>
      <c r="D519" s="12" t="s">
        <v>5</v>
      </c>
      <c r="E519" s="12"/>
      <c r="F519" s="37">
        <f>F520+F530</f>
        <v>113770</v>
      </c>
      <c r="G519" s="37">
        <f>G520+G530</f>
        <v>56.988</v>
      </c>
      <c r="H519" s="77">
        <f t="shared" si="74"/>
        <v>0.050090533532565706</v>
      </c>
      <c r="I519" s="37">
        <f>I520+I530</f>
        <v>1299.46</v>
      </c>
      <c r="J519" s="37">
        <f>J520+J530</f>
        <v>489.46000000000004</v>
      </c>
    </row>
    <row r="520" spans="1:10" s="16" customFormat="1" ht="15.75" outlineLevel="5">
      <c r="A520" s="6" t="s">
        <v>37</v>
      </c>
      <c r="B520" s="7" t="s">
        <v>17</v>
      </c>
      <c r="C520" s="7" t="s">
        <v>211</v>
      </c>
      <c r="D520" s="7" t="s">
        <v>5</v>
      </c>
      <c r="E520" s="7"/>
      <c r="F520" s="38">
        <f>F525+F521</f>
        <v>170</v>
      </c>
      <c r="G520" s="38">
        <f>G525+G521</f>
        <v>56.988</v>
      </c>
      <c r="H520" s="77">
        <f t="shared" si="74"/>
        <v>33.52235294117647</v>
      </c>
      <c r="I520" s="38">
        <f>I525+I521</f>
        <v>170</v>
      </c>
      <c r="J520" s="38">
        <f>J525+J521</f>
        <v>170</v>
      </c>
    </row>
    <row r="521" spans="1:10" s="16" customFormat="1" ht="15.75" outlineLevel="5">
      <c r="A521" s="28" t="s">
        <v>431</v>
      </c>
      <c r="B521" s="13" t="s">
        <v>17</v>
      </c>
      <c r="C521" s="13" t="s">
        <v>394</v>
      </c>
      <c r="D521" s="13" t="s">
        <v>5</v>
      </c>
      <c r="E521" s="13"/>
      <c r="F521" s="39">
        <f aca="true" t="shared" si="87" ref="F521:J523">F522</f>
        <v>20</v>
      </c>
      <c r="G521" s="39">
        <f t="shared" si="87"/>
        <v>4.988</v>
      </c>
      <c r="H521" s="77">
        <f t="shared" si="74"/>
        <v>24.94</v>
      </c>
      <c r="I521" s="39">
        <f t="shared" si="87"/>
        <v>20</v>
      </c>
      <c r="J521" s="39">
        <f t="shared" si="87"/>
        <v>20</v>
      </c>
    </row>
    <row r="522" spans="1:10" s="16" customFormat="1" ht="31.5" outlineLevel="5">
      <c r="A522" s="29" t="s">
        <v>432</v>
      </c>
      <c r="B522" s="13" t="s">
        <v>17</v>
      </c>
      <c r="C522" s="13" t="s">
        <v>396</v>
      </c>
      <c r="D522" s="13" t="s">
        <v>5</v>
      </c>
      <c r="E522" s="13"/>
      <c r="F522" s="39">
        <f t="shared" si="87"/>
        <v>20</v>
      </c>
      <c r="G522" s="39">
        <f t="shared" si="87"/>
        <v>4.988</v>
      </c>
      <c r="H522" s="77">
        <f t="shared" si="74"/>
        <v>24.94</v>
      </c>
      <c r="I522" s="39">
        <f t="shared" si="87"/>
        <v>20</v>
      </c>
      <c r="J522" s="39">
        <f t="shared" si="87"/>
        <v>20</v>
      </c>
    </row>
    <row r="523" spans="1:10" s="16" customFormat="1" ht="15.75" outlineLevel="5">
      <c r="A523" s="4" t="s">
        <v>86</v>
      </c>
      <c r="B523" s="5" t="s">
        <v>17</v>
      </c>
      <c r="C523" s="5" t="s">
        <v>396</v>
      </c>
      <c r="D523" s="5" t="s">
        <v>87</v>
      </c>
      <c r="E523" s="5"/>
      <c r="F523" s="40">
        <f t="shared" si="87"/>
        <v>20</v>
      </c>
      <c r="G523" s="40">
        <f t="shared" si="87"/>
        <v>4.988</v>
      </c>
      <c r="H523" s="77">
        <f t="shared" si="74"/>
        <v>24.94</v>
      </c>
      <c r="I523" s="40">
        <f t="shared" si="87"/>
        <v>20</v>
      </c>
      <c r="J523" s="40">
        <f t="shared" si="87"/>
        <v>20</v>
      </c>
    </row>
    <row r="524" spans="1:10" s="16" customFormat="1" ht="31.5" outlineLevel="5">
      <c r="A524" s="22" t="s">
        <v>88</v>
      </c>
      <c r="B524" s="23" t="s">
        <v>17</v>
      </c>
      <c r="C524" s="23" t="s">
        <v>396</v>
      </c>
      <c r="D524" s="23" t="s">
        <v>89</v>
      </c>
      <c r="E524" s="23"/>
      <c r="F524" s="41">
        <v>20</v>
      </c>
      <c r="G524" s="41">
        <v>4.988</v>
      </c>
      <c r="H524" s="77">
        <f aca="true" t="shared" si="88" ref="H524:H568">G524/F524*100</f>
        <v>24.94</v>
      </c>
      <c r="I524" s="41">
        <v>20</v>
      </c>
      <c r="J524" s="41">
        <v>20</v>
      </c>
    </row>
    <row r="525" spans="1:10" s="16" customFormat="1" ht="15.75" outlineLevel="5">
      <c r="A525" s="28" t="s">
        <v>196</v>
      </c>
      <c r="B525" s="13" t="s">
        <v>17</v>
      </c>
      <c r="C525" s="13" t="s">
        <v>246</v>
      </c>
      <c r="D525" s="13" t="s">
        <v>5</v>
      </c>
      <c r="E525" s="13"/>
      <c r="F525" s="39">
        <f>F526</f>
        <v>150</v>
      </c>
      <c r="G525" s="39">
        <f>G526</f>
        <v>52</v>
      </c>
      <c r="H525" s="77">
        <f t="shared" si="88"/>
        <v>34.66666666666667</v>
      </c>
      <c r="I525" s="39">
        <f>I526</f>
        <v>150</v>
      </c>
      <c r="J525" s="39">
        <f>J526</f>
        <v>150</v>
      </c>
    </row>
    <row r="526" spans="1:10" s="16" customFormat="1" ht="36" customHeight="1" outlineLevel="5">
      <c r="A526" s="29" t="s">
        <v>157</v>
      </c>
      <c r="B526" s="13" t="s">
        <v>17</v>
      </c>
      <c r="C526" s="13" t="s">
        <v>358</v>
      </c>
      <c r="D526" s="13" t="s">
        <v>5</v>
      </c>
      <c r="E526" s="13"/>
      <c r="F526" s="39">
        <f>F527+F528</f>
        <v>150</v>
      </c>
      <c r="G526" s="39">
        <f>G527+G528</f>
        <v>52</v>
      </c>
      <c r="H526" s="77">
        <f t="shared" si="88"/>
        <v>34.66666666666667</v>
      </c>
      <c r="I526" s="39">
        <f>I527+I528</f>
        <v>150</v>
      </c>
      <c r="J526" s="39">
        <f>J527+J528</f>
        <v>150</v>
      </c>
    </row>
    <row r="527" spans="1:10" s="16" customFormat="1" ht="22.5" customHeight="1" outlineLevel="5">
      <c r="A527" s="44" t="s">
        <v>256</v>
      </c>
      <c r="B527" s="43" t="s">
        <v>17</v>
      </c>
      <c r="C527" s="43" t="s">
        <v>358</v>
      </c>
      <c r="D527" s="43" t="s">
        <v>257</v>
      </c>
      <c r="E527" s="43"/>
      <c r="F527" s="55">
        <v>55</v>
      </c>
      <c r="G527" s="55">
        <v>12</v>
      </c>
      <c r="H527" s="77">
        <f t="shared" si="88"/>
        <v>21.818181818181817</v>
      </c>
      <c r="I527" s="55">
        <v>40</v>
      </c>
      <c r="J527" s="55">
        <v>50</v>
      </c>
    </row>
    <row r="528" spans="1:10" s="16" customFormat="1" ht="15.75" outlineLevel="5">
      <c r="A528" s="4" t="s">
        <v>86</v>
      </c>
      <c r="B528" s="5" t="s">
        <v>17</v>
      </c>
      <c r="C528" s="5" t="s">
        <v>358</v>
      </c>
      <c r="D528" s="5" t="s">
        <v>87</v>
      </c>
      <c r="E528" s="5"/>
      <c r="F528" s="40">
        <f>F529</f>
        <v>95</v>
      </c>
      <c r="G528" s="40">
        <f>G529</f>
        <v>40</v>
      </c>
      <c r="H528" s="77">
        <f t="shared" si="88"/>
        <v>42.10526315789473</v>
      </c>
      <c r="I528" s="40">
        <f>I529</f>
        <v>110</v>
      </c>
      <c r="J528" s="40">
        <f>J529</f>
        <v>100</v>
      </c>
    </row>
    <row r="529" spans="1:10" s="16" customFormat="1" ht="31.5" outlineLevel="5">
      <c r="A529" s="22" t="s">
        <v>88</v>
      </c>
      <c r="B529" s="23" t="s">
        <v>17</v>
      </c>
      <c r="C529" s="23" t="s">
        <v>358</v>
      </c>
      <c r="D529" s="23" t="s">
        <v>89</v>
      </c>
      <c r="E529" s="23"/>
      <c r="F529" s="41">
        <v>95</v>
      </c>
      <c r="G529" s="41">
        <v>40</v>
      </c>
      <c r="H529" s="77">
        <f t="shared" si="88"/>
        <v>42.10526315789473</v>
      </c>
      <c r="I529" s="41">
        <v>110</v>
      </c>
      <c r="J529" s="41">
        <v>100</v>
      </c>
    </row>
    <row r="530" spans="1:10" s="16" customFormat="1" ht="15.75" outlineLevel="5">
      <c r="A530" s="6" t="s">
        <v>298</v>
      </c>
      <c r="B530" s="7" t="s">
        <v>297</v>
      </c>
      <c r="C530" s="7" t="s">
        <v>211</v>
      </c>
      <c r="D530" s="7" t="s">
        <v>5</v>
      </c>
      <c r="E530" s="7"/>
      <c r="F530" s="38">
        <f>F538+F531</f>
        <v>113600</v>
      </c>
      <c r="G530" s="38">
        <f>G538+G531</f>
        <v>0</v>
      </c>
      <c r="H530" s="77">
        <f t="shared" si="88"/>
        <v>0</v>
      </c>
      <c r="I530" s="38">
        <f>I538+I531</f>
        <v>1129.46</v>
      </c>
      <c r="J530" s="38">
        <f>J538+J531</f>
        <v>319.46000000000004</v>
      </c>
    </row>
    <row r="531" spans="1:10" s="16" customFormat="1" ht="15.75" outlineLevel="5">
      <c r="A531" s="28" t="s">
        <v>196</v>
      </c>
      <c r="B531" s="13" t="s">
        <v>297</v>
      </c>
      <c r="C531" s="13" t="s">
        <v>246</v>
      </c>
      <c r="D531" s="13" t="s">
        <v>5</v>
      </c>
      <c r="E531" s="13"/>
      <c r="F531" s="39">
        <f>F532+F535</f>
        <v>0</v>
      </c>
      <c r="G531" s="39">
        <f>G532+G535</f>
        <v>0</v>
      </c>
      <c r="H531" s="77">
        <v>0</v>
      </c>
      <c r="I531" s="39">
        <f>I532+I535</f>
        <v>223.46</v>
      </c>
      <c r="J531" s="39">
        <f>J532+J535</f>
        <v>223.46</v>
      </c>
    </row>
    <row r="532" spans="1:10" s="16" customFormat="1" ht="31.5" outlineLevel="5">
      <c r="A532" s="29" t="s">
        <v>440</v>
      </c>
      <c r="B532" s="13" t="s">
        <v>297</v>
      </c>
      <c r="C532" s="13" t="s">
        <v>441</v>
      </c>
      <c r="D532" s="13" t="s">
        <v>5</v>
      </c>
      <c r="E532" s="13"/>
      <c r="F532" s="39">
        <f aca="true" t="shared" si="89" ref="F532:J533">F533</f>
        <v>0</v>
      </c>
      <c r="G532" s="39">
        <f t="shared" si="89"/>
        <v>0</v>
      </c>
      <c r="H532" s="77">
        <v>0</v>
      </c>
      <c r="I532" s="39">
        <f t="shared" si="89"/>
        <v>213.46</v>
      </c>
      <c r="J532" s="39">
        <f t="shared" si="89"/>
        <v>213.46</v>
      </c>
    </row>
    <row r="533" spans="1:10" s="16" customFormat="1" ht="15.75" outlineLevel="5">
      <c r="A533" s="4" t="s">
        <v>86</v>
      </c>
      <c r="B533" s="5" t="s">
        <v>297</v>
      </c>
      <c r="C533" s="5" t="s">
        <v>441</v>
      </c>
      <c r="D533" s="5" t="s">
        <v>87</v>
      </c>
      <c r="E533" s="5"/>
      <c r="F533" s="40">
        <f t="shared" si="89"/>
        <v>0</v>
      </c>
      <c r="G533" s="40">
        <f t="shared" si="89"/>
        <v>0</v>
      </c>
      <c r="H533" s="77">
        <v>0</v>
      </c>
      <c r="I533" s="40">
        <f t="shared" si="89"/>
        <v>213.46</v>
      </c>
      <c r="J533" s="40">
        <f t="shared" si="89"/>
        <v>213.46</v>
      </c>
    </row>
    <row r="534" spans="1:10" s="16" customFormat="1" ht="31.5" outlineLevel="5">
      <c r="A534" s="26" t="s">
        <v>88</v>
      </c>
      <c r="B534" s="23" t="s">
        <v>297</v>
      </c>
      <c r="C534" s="23" t="s">
        <v>441</v>
      </c>
      <c r="D534" s="23" t="s">
        <v>89</v>
      </c>
      <c r="E534" s="23"/>
      <c r="F534" s="41">
        <v>0</v>
      </c>
      <c r="G534" s="41">
        <v>0</v>
      </c>
      <c r="H534" s="77">
        <v>0</v>
      </c>
      <c r="I534" s="41">
        <v>213.46</v>
      </c>
      <c r="J534" s="41">
        <v>213.46</v>
      </c>
    </row>
    <row r="535" spans="1:10" s="16" customFormat="1" ht="31.5" outlineLevel="5">
      <c r="A535" s="29" t="s">
        <v>442</v>
      </c>
      <c r="B535" s="13" t="s">
        <v>297</v>
      </c>
      <c r="C535" s="13" t="s">
        <v>443</v>
      </c>
      <c r="D535" s="13" t="s">
        <v>5</v>
      </c>
      <c r="E535" s="13"/>
      <c r="F535" s="39">
        <f aca="true" t="shared" si="90" ref="F535:J536">F536</f>
        <v>0</v>
      </c>
      <c r="G535" s="39">
        <f t="shared" si="90"/>
        <v>0</v>
      </c>
      <c r="H535" s="77">
        <v>0</v>
      </c>
      <c r="I535" s="39">
        <f t="shared" si="90"/>
        <v>10</v>
      </c>
      <c r="J535" s="39">
        <f t="shared" si="90"/>
        <v>10</v>
      </c>
    </row>
    <row r="536" spans="1:10" s="16" customFormat="1" ht="15.75" outlineLevel="5">
      <c r="A536" s="4" t="s">
        <v>86</v>
      </c>
      <c r="B536" s="5" t="s">
        <v>297</v>
      </c>
      <c r="C536" s="5" t="s">
        <v>443</v>
      </c>
      <c r="D536" s="5" t="s">
        <v>87</v>
      </c>
      <c r="E536" s="5"/>
      <c r="F536" s="40">
        <f t="shared" si="90"/>
        <v>0</v>
      </c>
      <c r="G536" s="40">
        <f t="shared" si="90"/>
        <v>0</v>
      </c>
      <c r="H536" s="77">
        <v>0</v>
      </c>
      <c r="I536" s="40">
        <f t="shared" si="90"/>
        <v>10</v>
      </c>
      <c r="J536" s="40">
        <f t="shared" si="90"/>
        <v>10</v>
      </c>
    </row>
    <row r="537" spans="1:10" s="16" customFormat="1" ht="31.5" outlineLevel="5">
      <c r="A537" s="26" t="s">
        <v>88</v>
      </c>
      <c r="B537" s="23" t="s">
        <v>297</v>
      </c>
      <c r="C537" s="23" t="s">
        <v>443</v>
      </c>
      <c r="D537" s="23" t="s">
        <v>89</v>
      </c>
      <c r="E537" s="23"/>
      <c r="F537" s="41">
        <v>0</v>
      </c>
      <c r="G537" s="41">
        <v>0</v>
      </c>
      <c r="H537" s="77">
        <v>0</v>
      </c>
      <c r="I537" s="41">
        <v>10</v>
      </c>
      <c r="J537" s="41">
        <v>10</v>
      </c>
    </row>
    <row r="538" spans="1:10" s="16" customFormat="1" ht="31.5" outlineLevel="5">
      <c r="A538" s="28" t="s">
        <v>408</v>
      </c>
      <c r="B538" s="13" t="s">
        <v>297</v>
      </c>
      <c r="C538" s="13" t="s">
        <v>407</v>
      </c>
      <c r="D538" s="13" t="s">
        <v>5</v>
      </c>
      <c r="E538" s="13"/>
      <c r="F538" s="39">
        <f>F539+F542</f>
        <v>113600</v>
      </c>
      <c r="G538" s="39">
        <f>G539+G542</f>
        <v>0</v>
      </c>
      <c r="H538" s="77">
        <f t="shared" si="88"/>
        <v>0</v>
      </c>
      <c r="I538" s="39">
        <f>I539+I542</f>
        <v>906</v>
      </c>
      <c r="J538" s="39">
        <f>J539+J542</f>
        <v>96</v>
      </c>
    </row>
    <row r="539" spans="1:10" s="16" customFormat="1" ht="35.25" customHeight="1" outlineLevel="5">
      <c r="A539" s="29" t="s">
        <v>318</v>
      </c>
      <c r="B539" s="13" t="s">
        <v>297</v>
      </c>
      <c r="C539" s="13" t="s">
        <v>433</v>
      </c>
      <c r="D539" s="13" t="s">
        <v>5</v>
      </c>
      <c r="E539" s="13"/>
      <c r="F539" s="39">
        <f aca="true" t="shared" si="91" ref="F539:J540">F540</f>
        <v>112600</v>
      </c>
      <c r="G539" s="39">
        <f t="shared" si="91"/>
        <v>0</v>
      </c>
      <c r="H539" s="77">
        <f t="shared" si="88"/>
        <v>0</v>
      </c>
      <c r="I539" s="39">
        <f t="shared" si="91"/>
        <v>0</v>
      </c>
      <c r="J539" s="39">
        <f t="shared" si="91"/>
        <v>0</v>
      </c>
    </row>
    <row r="540" spans="1:10" s="16" customFormat="1" ht="15.75" outlineLevel="5">
      <c r="A540" s="67" t="s">
        <v>269</v>
      </c>
      <c r="B540" s="68" t="s">
        <v>297</v>
      </c>
      <c r="C540" s="68" t="s">
        <v>433</v>
      </c>
      <c r="D540" s="68" t="s">
        <v>268</v>
      </c>
      <c r="E540" s="68"/>
      <c r="F540" s="69">
        <f t="shared" si="91"/>
        <v>112600</v>
      </c>
      <c r="G540" s="69">
        <f t="shared" si="91"/>
        <v>0</v>
      </c>
      <c r="H540" s="77">
        <f t="shared" si="88"/>
        <v>0</v>
      </c>
      <c r="I540" s="69">
        <f t="shared" si="91"/>
        <v>0</v>
      </c>
      <c r="J540" s="69">
        <f t="shared" si="91"/>
        <v>0</v>
      </c>
    </row>
    <row r="541" spans="1:10" s="16" customFormat="1" ht="47.25" outlineLevel="5">
      <c r="A541" s="22" t="s">
        <v>270</v>
      </c>
      <c r="B541" s="23" t="s">
        <v>297</v>
      </c>
      <c r="C541" s="23" t="s">
        <v>433</v>
      </c>
      <c r="D541" s="23" t="s">
        <v>267</v>
      </c>
      <c r="E541" s="23"/>
      <c r="F541" s="41">
        <v>112600</v>
      </c>
      <c r="G541" s="41">
        <v>0</v>
      </c>
      <c r="H541" s="77">
        <f t="shared" si="88"/>
        <v>0</v>
      </c>
      <c r="I541" s="41">
        <v>0</v>
      </c>
      <c r="J541" s="41">
        <v>0</v>
      </c>
    </row>
    <row r="542" spans="1:10" s="16" customFormat="1" ht="36.75" customHeight="1" outlineLevel="5">
      <c r="A542" s="29" t="s">
        <v>308</v>
      </c>
      <c r="B542" s="13" t="s">
        <v>297</v>
      </c>
      <c r="C542" s="13" t="s">
        <v>434</v>
      </c>
      <c r="D542" s="13" t="s">
        <v>5</v>
      </c>
      <c r="E542" s="13"/>
      <c r="F542" s="39">
        <f aca="true" t="shared" si="92" ref="F542:J543">F543</f>
        <v>1000</v>
      </c>
      <c r="G542" s="39">
        <f t="shared" si="92"/>
        <v>0</v>
      </c>
      <c r="H542" s="77">
        <f t="shared" si="88"/>
        <v>0</v>
      </c>
      <c r="I542" s="39">
        <f t="shared" si="92"/>
        <v>906</v>
      </c>
      <c r="J542" s="39">
        <f t="shared" si="92"/>
        <v>96</v>
      </c>
    </row>
    <row r="543" spans="1:10" s="16" customFormat="1" ht="15.75" outlineLevel="5">
      <c r="A543" s="70" t="s">
        <v>269</v>
      </c>
      <c r="B543" s="71" t="s">
        <v>297</v>
      </c>
      <c r="C543" s="71" t="s">
        <v>434</v>
      </c>
      <c r="D543" s="71" t="s">
        <v>268</v>
      </c>
      <c r="E543" s="71"/>
      <c r="F543" s="72">
        <f t="shared" si="92"/>
        <v>1000</v>
      </c>
      <c r="G543" s="72">
        <f t="shared" si="92"/>
        <v>0</v>
      </c>
      <c r="H543" s="77">
        <f t="shared" si="88"/>
        <v>0</v>
      </c>
      <c r="I543" s="72">
        <f t="shared" si="92"/>
        <v>906</v>
      </c>
      <c r="J543" s="72">
        <f t="shared" si="92"/>
        <v>96</v>
      </c>
    </row>
    <row r="544" spans="1:10" s="16" customFormat="1" ht="47.25" outlineLevel="5">
      <c r="A544" s="22" t="s">
        <v>270</v>
      </c>
      <c r="B544" s="23" t="s">
        <v>297</v>
      </c>
      <c r="C544" s="23" t="s">
        <v>434</v>
      </c>
      <c r="D544" s="23" t="s">
        <v>267</v>
      </c>
      <c r="E544" s="23"/>
      <c r="F544" s="41">
        <v>1000</v>
      </c>
      <c r="G544" s="41">
        <v>0</v>
      </c>
      <c r="H544" s="77">
        <f t="shared" si="88"/>
        <v>0</v>
      </c>
      <c r="I544" s="41">
        <v>906</v>
      </c>
      <c r="J544" s="41">
        <v>96</v>
      </c>
    </row>
    <row r="545" spans="1:10" s="16" customFormat="1" ht="18.75" outlineLevel="5">
      <c r="A545" s="11" t="s">
        <v>70</v>
      </c>
      <c r="B545" s="12" t="s">
        <v>71</v>
      </c>
      <c r="C545" s="12" t="s">
        <v>211</v>
      </c>
      <c r="D545" s="12" t="s">
        <v>5</v>
      </c>
      <c r="E545" s="12"/>
      <c r="F545" s="37">
        <f aca="true" t="shared" si="93" ref="F545:J550">F546</f>
        <v>4145.3</v>
      </c>
      <c r="G545" s="37">
        <f t="shared" si="93"/>
        <v>1005</v>
      </c>
      <c r="H545" s="77">
        <f t="shared" si="88"/>
        <v>24.24432489807734</v>
      </c>
      <c r="I545" s="37">
        <f t="shared" si="93"/>
        <v>4145.3</v>
      </c>
      <c r="J545" s="37">
        <f t="shared" si="93"/>
        <v>4145.3</v>
      </c>
    </row>
    <row r="546" spans="1:10" s="16" customFormat="1" ht="31.5" customHeight="1" outlineLevel="5">
      <c r="A546" s="36" t="s">
        <v>45</v>
      </c>
      <c r="B546" s="21" t="s">
        <v>72</v>
      </c>
      <c r="C546" s="21" t="s">
        <v>247</v>
      </c>
      <c r="D546" s="21" t="s">
        <v>5</v>
      </c>
      <c r="E546" s="21"/>
      <c r="F546" s="61">
        <f t="shared" si="93"/>
        <v>4145.3</v>
      </c>
      <c r="G546" s="61">
        <f t="shared" si="93"/>
        <v>1005</v>
      </c>
      <c r="H546" s="77">
        <f t="shared" si="88"/>
        <v>24.24432489807734</v>
      </c>
      <c r="I546" s="61">
        <f t="shared" si="93"/>
        <v>4145.3</v>
      </c>
      <c r="J546" s="61">
        <f t="shared" si="93"/>
        <v>4145.3</v>
      </c>
    </row>
    <row r="547" spans="1:10" s="16" customFormat="1" ht="31.5" customHeight="1" outlineLevel="5">
      <c r="A547" s="14" t="s">
        <v>120</v>
      </c>
      <c r="B547" s="7" t="s">
        <v>72</v>
      </c>
      <c r="C547" s="7" t="s">
        <v>212</v>
      </c>
      <c r="D547" s="7" t="s">
        <v>5</v>
      </c>
      <c r="E547" s="7"/>
      <c r="F547" s="38">
        <f t="shared" si="93"/>
        <v>4145.3</v>
      </c>
      <c r="G547" s="38">
        <f t="shared" si="93"/>
        <v>1005</v>
      </c>
      <c r="H547" s="77">
        <f t="shared" si="88"/>
        <v>24.24432489807734</v>
      </c>
      <c r="I547" s="38">
        <f t="shared" si="93"/>
        <v>4145.3</v>
      </c>
      <c r="J547" s="38">
        <f t="shared" si="93"/>
        <v>4145.3</v>
      </c>
    </row>
    <row r="548" spans="1:10" s="16" customFormat="1" ht="31.5" outlineLevel="5">
      <c r="A548" s="14" t="s">
        <v>122</v>
      </c>
      <c r="B548" s="7" t="s">
        <v>72</v>
      </c>
      <c r="C548" s="7" t="s">
        <v>319</v>
      </c>
      <c r="D548" s="7" t="s">
        <v>5</v>
      </c>
      <c r="E548" s="7"/>
      <c r="F548" s="38">
        <f t="shared" si="93"/>
        <v>4145.3</v>
      </c>
      <c r="G548" s="38">
        <f t="shared" si="93"/>
        <v>1005</v>
      </c>
      <c r="H548" s="77">
        <f t="shared" si="88"/>
        <v>24.24432489807734</v>
      </c>
      <c r="I548" s="38">
        <f t="shared" si="93"/>
        <v>4145.3</v>
      </c>
      <c r="J548" s="38">
        <f t="shared" si="93"/>
        <v>4145.3</v>
      </c>
    </row>
    <row r="549" spans="1:10" s="16" customFormat="1" ht="31.5" outlineLevel="5">
      <c r="A549" s="29" t="s">
        <v>158</v>
      </c>
      <c r="B549" s="13" t="s">
        <v>72</v>
      </c>
      <c r="C549" s="13" t="s">
        <v>359</v>
      </c>
      <c r="D549" s="13" t="s">
        <v>5</v>
      </c>
      <c r="E549" s="13"/>
      <c r="F549" s="39">
        <f t="shared" si="93"/>
        <v>4145.3</v>
      </c>
      <c r="G549" s="39">
        <f t="shared" si="93"/>
        <v>1005</v>
      </c>
      <c r="H549" s="77">
        <f t="shared" si="88"/>
        <v>24.24432489807734</v>
      </c>
      <c r="I549" s="39">
        <f t="shared" si="93"/>
        <v>4145.3</v>
      </c>
      <c r="J549" s="39">
        <f t="shared" si="93"/>
        <v>4145.3</v>
      </c>
    </row>
    <row r="550" spans="1:10" s="16" customFormat="1" ht="15.75" outlineLevel="5">
      <c r="A550" s="4" t="s">
        <v>106</v>
      </c>
      <c r="B550" s="5" t="s">
        <v>72</v>
      </c>
      <c r="C550" s="5" t="s">
        <v>359</v>
      </c>
      <c r="D550" s="5" t="s">
        <v>107</v>
      </c>
      <c r="E550" s="5"/>
      <c r="F550" s="40">
        <f t="shared" si="93"/>
        <v>4145.3</v>
      </c>
      <c r="G550" s="40">
        <f t="shared" si="93"/>
        <v>1005</v>
      </c>
      <c r="H550" s="77">
        <f t="shared" si="88"/>
        <v>24.24432489807734</v>
      </c>
      <c r="I550" s="40">
        <f t="shared" si="93"/>
        <v>4145.3</v>
      </c>
      <c r="J550" s="40">
        <f t="shared" si="93"/>
        <v>4145.3</v>
      </c>
    </row>
    <row r="551" spans="1:10" s="16" customFormat="1" ht="47.25" outlineLevel="5">
      <c r="A551" s="26" t="s">
        <v>171</v>
      </c>
      <c r="B551" s="23" t="s">
        <v>72</v>
      </c>
      <c r="C551" s="23" t="s">
        <v>359</v>
      </c>
      <c r="D551" s="23" t="s">
        <v>78</v>
      </c>
      <c r="E551" s="23"/>
      <c r="F551" s="41">
        <v>4145.3</v>
      </c>
      <c r="G551" s="41">
        <v>1005</v>
      </c>
      <c r="H551" s="77">
        <f t="shared" si="88"/>
        <v>24.24432489807734</v>
      </c>
      <c r="I551" s="41">
        <v>4145.3</v>
      </c>
      <c r="J551" s="41">
        <v>4145.3</v>
      </c>
    </row>
    <row r="552" spans="1:10" s="16" customFormat="1" ht="31.5" outlineLevel="5">
      <c r="A552" s="11" t="s">
        <v>65</v>
      </c>
      <c r="B552" s="12" t="s">
        <v>66</v>
      </c>
      <c r="C552" s="12" t="s">
        <v>247</v>
      </c>
      <c r="D552" s="12" t="s">
        <v>5</v>
      </c>
      <c r="E552" s="12"/>
      <c r="F552" s="37">
        <f aca="true" t="shared" si="94" ref="F552:J556">F553</f>
        <v>0</v>
      </c>
      <c r="G552" s="37">
        <f t="shared" si="94"/>
        <v>0</v>
      </c>
      <c r="H552" s="77">
        <v>0</v>
      </c>
      <c r="I552" s="37">
        <f t="shared" si="94"/>
        <v>0</v>
      </c>
      <c r="J552" s="37">
        <f t="shared" si="94"/>
        <v>0</v>
      </c>
    </row>
    <row r="553" spans="1:10" s="16" customFormat="1" ht="15.75" outlineLevel="5">
      <c r="A553" s="6" t="s">
        <v>28</v>
      </c>
      <c r="B553" s="7" t="s">
        <v>67</v>
      </c>
      <c r="C553" s="7" t="s">
        <v>247</v>
      </c>
      <c r="D553" s="7" t="s">
        <v>5</v>
      </c>
      <c r="E553" s="7"/>
      <c r="F553" s="38">
        <f t="shared" si="94"/>
        <v>0</v>
      </c>
      <c r="G553" s="38">
        <f t="shared" si="94"/>
        <v>0</v>
      </c>
      <c r="H553" s="77">
        <v>0</v>
      </c>
      <c r="I553" s="38">
        <f t="shared" si="94"/>
        <v>0</v>
      </c>
      <c r="J553" s="38">
        <f t="shared" si="94"/>
        <v>0</v>
      </c>
    </row>
    <row r="554" spans="1:10" s="16" customFormat="1" ht="31.5" outlineLevel="5">
      <c r="A554" s="14" t="s">
        <v>120</v>
      </c>
      <c r="B554" s="7" t="s">
        <v>67</v>
      </c>
      <c r="C554" s="7" t="s">
        <v>212</v>
      </c>
      <c r="D554" s="7" t="s">
        <v>5</v>
      </c>
      <c r="E554" s="7"/>
      <c r="F554" s="38">
        <f t="shared" si="94"/>
        <v>0</v>
      </c>
      <c r="G554" s="38">
        <f t="shared" si="94"/>
        <v>0</v>
      </c>
      <c r="H554" s="77">
        <v>0</v>
      </c>
      <c r="I554" s="38">
        <f t="shared" si="94"/>
        <v>0</v>
      </c>
      <c r="J554" s="38">
        <f t="shared" si="94"/>
        <v>0</v>
      </c>
    </row>
    <row r="555" spans="1:10" s="16" customFormat="1" ht="31.5" outlineLevel="5">
      <c r="A555" s="14" t="s">
        <v>122</v>
      </c>
      <c r="B555" s="7" t="s">
        <v>67</v>
      </c>
      <c r="C555" s="7" t="s">
        <v>319</v>
      </c>
      <c r="D555" s="7" t="s">
        <v>5</v>
      </c>
      <c r="E555" s="7"/>
      <c r="F555" s="38">
        <f t="shared" si="94"/>
        <v>0</v>
      </c>
      <c r="G555" s="38">
        <f t="shared" si="94"/>
        <v>0</v>
      </c>
      <c r="H555" s="77">
        <v>0</v>
      </c>
      <c r="I555" s="38">
        <f t="shared" si="94"/>
        <v>0</v>
      </c>
      <c r="J555" s="38">
        <f t="shared" si="94"/>
        <v>0</v>
      </c>
    </row>
    <row r="556" spans="1:10" s="16" customFormat="1" ht="31.5" outlineLevel="5">
      <c r="A556" s="24" t="s">
        <v>159</v>
      </c>
      <c r="B556" s="13" t="s">
        <v>67</v>
      </c>
      <c r="C556" s="13" t="s">
        <v>360</v>
      </c>
      <c r="D556" s="13" t="s">
        <v>5</v>
      </c>
      <c r="E556" s="13"/>
      <c r="F556" s="39">
        <f t="shared" si="94"/>
        <v>0</v>
      </c>
      <c r="G556" s="39">
        <f t="shared" si="94"/>
        <v>0</v>
      </c>
      <c r="H556" s="77">
        <v>0</v>
      </c>
      <c r="I556" s="39">
        <f t="shared" si="94"/>
        <v>0</v>
      </c>
      <c r="J556" s="39">
        <f t="shared" si="94"/>
        <v>0</v>
      </c>
    </row>
    <row r="557" spans="1:10" s="16" customFormat="1" ht="15.75" outlineLevel="5">
      <c r="A557" s="44" t="s">
        <v>115</v>
      </c>
      <c r="B557" s="43" t="s">
        <v>67</v>
      </c>
      <c r="C557" s="43" t="s">
        <v>360</v>
      </c>
      <c r="D557" s="43" t="s">
        <v>184</v>
      </c>
      <c r="E557" s="43"/>
      <c r="F557" s="55">
        <v>0</v>
      </c>
      <c r="G557" s="55">
        <v>0</v>
      </c>
      <c r="H557" s="77">
        <v>0</v>
      </c>
      <c r="I557" s="55">
        <v>0</v>
      </c>
      <c r="J557" s="55">
        <v>0</v>
      </c>
    </row>
    <row r="558" spans="1:10" s="16" customFormat="1" ht="48" customHeight="1" outlineLevel="5">
      <c r="A558" s="11" t="s">
        <v>75</v>
      </c>
      <c r="B558" s="12" t="s">
        <v>74</v>
      </c>
      <c r="C558" s="12" t="s">
        <v>247</v>
      </c>
      <c r="D558" s="12" t="s">
        <v>5</v>
      </c>
      <c r="E558" s="12"/>
      <c r="F558" s="37">
        <f aca="true" t="shared" si="95" ref="F558:G560">F559</f>
        <v>30594.345999999998</v>
      </c>
      <c r="G558" s="37">
        <f t="shared" si="95"/>
        <v>7648.585</v>
      </c>
      <c r="H558" s="77">
        <f t="shared" si="88"/>
        <v>24.999995097133308</v>
      </c>
      <c r="I558" s="37">
        <f aca="true" t="shared" si="96" ref="I558:J560">I559</f>
        <v>30594.345999999998</v>
      </c>
      <c r="J558" s="37">
        <f t="shared" si="96"/>
        <v>28740.696</v>
      </c>
    </row>
    <row r="559" spans="1:10" s="16" customFormat="1" ht="47.25" outlineLevel="5">
      <c r="A559" s="14" t="s">
        <v>77</v>
      </c>
      <c r="B559" s="7" t="s">
        <v>76</v>
      </c>
      <c r="C559" s="7" t="s">
        <v>247</v>
      </c>
      <c r="D559" s="7" t="s">
        <v>5</v>
      </c>
      <c r="E559" s="7"/>
      <c r="F559" s="38">
        <f t="shared" si="95"/>
        <v>30594.345999999998</v>
      </c>
      <c r="G559" s="38">
        <f t="shared" si="95"/>
        <v>7648.585</v>
      </c>
      <c r="H559" s="77">
        <f t="shared" si="88"/>
        <v>24.999995097133308</v>
      </c>
      <c r="I559" s="38">
        <f t="shared" si="96"/>
        <v>30594.345999999998</v>
      </c>
      <c r="J559" s="38">
        <f t="shared" si="96"/>
        <v>28740.696</v>
      </c>
    </row>
    <row r="560" spans="1:10" s="16" customFormat="1" ht="31.5" outlineLevel="5">
      <c r="A560" s="14" t="s">
        <v>120</v>
      </c>
      <c r="B560" s="7" t="s">
        <v>76</v>
      </c>
      <c r="C560" s="7" t="s">
        <v>212</v>
      </c>
      <c r="D560" s="7" t="s">
        <v>5</v>
      </c>
      <c r="E560" s="7"/>
      <c r="F560" s="38">
        <f t="shared" si="95"/>
        <v>30594.345999999998</v>
      </c>
      <c r="G560" s="38">
        <f t="shared" si="95"/>
        <v>7648.585</v>
      </c>
      <c r="H560" s="77">
        <f t="shared" si="88"/>
        <v>24.999995097133308</v>
      </c>
      <c r="I560" s="38">
        <f t="shared" si="96"/>
        <v>30594.345999999998</v>
      </c>
      <c r="J560" s="38">
        <f t="shared" si="96"/>
        <v>28740.696</v>
      </c>
    </row>
    <row r="561" spans="1:10" s="16" customFormat="1" ht="31.5" outlineLevel="5">
      <c r="A561" s="14" t="s">
        <v>122</v>
      </c>
      <c r="B561" s="7" t="s">
        <v>76</v>
      </c>
      <c r="C561" s="7" t="s">
        <v>319</v>
      </c>
      <c r="D561" s="7" t="s">
        <v>5</v>
      </c>
      <c r="E561" s="7"/>
      <c r="F561" s="38">
        <f>F562+F565</f>
        <v>30594.345999999998</v>
      </c>
      <c r="G561" s="38">
        <f>G562+G565</f>
        <v>7648.585</v>
      </c>
      <c r="H561" s="77">
        <f t="shared" si="88"/>
        <v>24.999995097133308</v>
      </c>
      <c r="I561" s="38">
        <f>I562+I565</f>
        <v>30594.345999999998</v>
      </c>
      <c r="J561" s="38">
        <f>J562+J565</f>
        <v>28740.696</v>
      </c>
    </row>
    <row r="562" spans="1:10" s="16" customFormat="1" ht="47.25" outlineLevel="5">
      <c r="A562" s="4" t="s">
        <v>160</v>
      </c>
      <c r="B562" s="5" t="s">
        <v>76</v>
      </c>
      <c r="C562" s="5" t="s">
        <v>361</v>
      </c>
      <c r="D562" s="5" t="s">
        <v>5</v>
      </c>
      <c r="E562" s="5"/>
      <c r="F562" s="40">
        <f>F563</f>
        <v>8153.65</v>
      </c>
      <c r="G562" s="40">
        <f>G563</f>
        <v>2038.411</v>
      </c>
      <c r="H562" s="77">
        <f t="shared" si="88"/>
        <v>24.999981603331026</v>
      </c>
      <c r="I562" s="40">
        <f>I563</f>
        <v>8153.65</v>
      </c>
      <c r="J562" s="40">
        <f>J563</f>
        <v>6300</v>
      </c>
    </row>
    <row r="563" spans="1:10" s="16" customFormat="1" ht="15.75" outlineLevel="5">
      <c r="A563" s="4" t="s">
        <v>118</v>
      </c>
      <c r="B563" s="5" t="s">
        <v>76</v>
      </c>
      <c r="C563" s="5" t="s">
        <v>361</v>
      </c>
      <c r="D563" s="5" t="s">
        <v>119</v>
      </c>
      <c r="E563" s="5"/>
      <c r="F563" s="40">
        <f>F564</f>
        <v>8153.65</v>
      </c>
      <c r="G563" s="40">
        <f>G564</f>
        <v>2038.411</v>
      </c>
      <c r="H563" s="77">
        <f t="shared" si="88"/>
        <v>24.999981603331026</v>
      </c>
      <c r="I563" s="40">
        <f>I564</f>
        <v>8153.65</v>
      </c>
      <c r="J563" s="40">
        <f>J564</f>
        <v>6300</v>
      </c>
    </row>
    <row r="564" spans="1:10" s="16" customFormat="1" ht="15.75" outlineLevel="5">
      <c r="A564" s="22" t="s">
        <v>116</v>
      </c>
      <c r="B564" s="23" t="s">
        <v>76</v>
      </c>
      <c r="C564" s="23" t="s">
        <v>361</v>
      </c>
      <c r="D564" s="23" t="s">
        <v>117</v>
      </c>
      <c r="E564" s="23"/>
      <c r="F564" s="41">
        <v>8153.65</v>
      </c>
      <c r="G564" s="41">
        <v>2038.411</v>
      </c>
      <c r="H564" s="77">
        <f t="shared" si="88"/>
        <v>24.999981603331026</v>
      </c>
      <c r="I564" s="41">
        <v>8153.65</v>
      </c>
      <c r="J564" s="41">
        <v>6300</v>
      </c>
    </row>
    <row r="565" spans="1:10" s="16" customFormat="1" ht="47.25" outlineLevel="5">
      <c r="A565" s="4" t="s">
        <v>277</v>
      </c>
      <c r="B565" s="5" t="s">
        <v>76</v>
      </c>
      <c r="C565" s="5" t="s">
        <v>362</v>
      </c>
      <c r="D565" s="5" t="s">
        <v>5</v>
      </c>
      <c r="E565" s="5"/>
      <c r="F565" s="40">
        <f>F566</f>
        <v>22440.696</v>
      </c>
      <c r="G565" s="40">
        <f>G566</f>
        <v>5610.174</v>
      </c>
      <c r="H565" s="77">
        <f t="shared" si="88"/>
        <v>25</v>
      </c>
      <c r="I565" s="40">
        <f>I566</f>
        <v>22440.696</v>
      </c>
      <c r="J565" s="40">
        <f>J566</f>
        <v>22440.696</v>
      </c>
    </row>
    <row r="566" spans="1:10" s="16" customFormat="1" ht="15.75" outlineLevel="5">
      <c r="A566" s="4" t="s">
        <v>118</v>
      </c>
      <c r="B566" s="5" t="s">
        <v>76</v>
      </c>
      <c r="C566" s="5" t="s">
        <v>362</v>
      </c>
      <c r="D566" s="5" t="s">
        <v>119</v>
      </c>
      <c r="E566" s="5"/>
      <c r="F566" s="40">
        <f>F567</f>
        <v>22440.696</v>
      </c>
      <c r="G566" s="40">
        <f>G567</f>
        <v>5610.174</v>
      </c>
      <c r="H566" s="77">
        <f t="shared" si="88"/>
        <v>25</v>
      </c>
      <c r="I566" s="40">
        <f>I567</f>
        <v>22440.696</v>
      </c>
      <c r="J566" s="40">
        <f>J567</f>
        <v>22440.696</v>
      </c>
    </row>
    <row r="567" spans="1:10" s="16" customFormat="1" ht="15.75" outlineLevel="5">
      <c r="A567" s="22" t="s">
        <v>116</v>
      </c>
      <c r="B567" s="23" t="s">
        <v>76</v>
      </c>
      <c r="C567" s="23" t="s">
        <v>362</v>
      </c>
      <c r="D567" s="23" t="s">
        <v>117</v>
      </c>
      <c r="E567" s="23"/>
      <c r="F567" s="41">
        <v>22440.696</v>
      </c>
      <c r="G567" s="41">
        <v>5610.174</v>
      </c>
      <c r="H567" s="77">
        <f t="shared" si="88"/>
        <v>25</v>
      </c>
      <c r="I567" s="41">
        <v>22440.696</v>
      </c>
      <c r="J567" s="41">
        <v>22440.696</v>
      </c>
    </row>
    <row r="568" spans="1:10" ht="18.75">
      <c r="A568" s="84" t="s">
        <v>23</v>
      </c>
      <c r="B568" s="84"/>
      <c r="C568" s="84"/>
      <c r="D568" s="84"/>
      <c r="E568" s="84"/>
      <c r="F568" s="66">
        <f>F9+F176+F183+F232+F282+F422+F463+F519+F545+F552+F558</f>
        <v>1232874.14737</v>
      </c>
      <c r="G568" s="66">
        <f>G9+G176+G183+G232+G282+G422+G463+G519+G545+G552+G558</f>
        <v>226185.73500000002</v>
      </c>
      <c r="H568" s="77">
        <f t="shared" si="88"/>
        <v>18.346214452018923</v>
      </c>
      <c r="I568" s="66">
        <f>I9+I176+I183+I232+I282+I422+I463+I519+I545+I552+I558</f>
        <v>1039487.9984600001</v>
      </c>
      <c r="J568" s="66">
        <f>J9+J176+J183+J232+J282+J422+J463+J519+J545+J552+J558</f>
        <v>1078222.59486</v>
      </c>
    </row>
    <row r="569" spans="1:8" ht="12.75">
      <c r="A569" s="1"/>
      <c r="B569" s="1"/>
      <c r="C569" s="1"/>
      <c r="D569" s="1"/>
      <c r="E569" s="1"/>
      <c r="F569" s="1"/>
      <c r="G569" s="1"/>
      <c r="H569" s="1"/>
    </row>
    <row r="570" spans="1:8" ht="12.75">
      <c r="A570" s="83"/>
      <c r="B570" s="83"/>
      <c r="C570" s="83"/>
      <c r="D570" s="83"/>
      <c r="E570" s="83"/>
      <c r="F570" s="83"/>
      <c r="G570" s="57"/>
      <c r="H570" s="57"/>
    </row>
    <row r="571" spans="6:10" ht="12.75">
      <c r="F571" s="54">
        <v>1169831.61117</v>
      </c>
      <c r="G571" s="54"/>
      <c r="H571" s="54"/>
      <c r="I571" s="54">
        <v>1123807.19846</v>
      </c>
      <c r="J571" s="54">
        <v>1078222.59486</v>
      </c>
    </row>
    <row r="572" spans="6:10" ht="12.75">
      <c r="F572" s="49">
        <f>F568-F571</f>
        <v>63042.53619999997</v>
      </c>
      <c r="G572" s="49"/>
      <c r="H572" s="49"/>
      <c r="I572" s="49">
        <f>I568-I571</f>
        <v>-84319.19999999995</v>
      </c>
      <c r="J572" s="49">
        <f>J568-J571</f>
        <v>0</v>
      </c>
    </row>
    <row r="573" spans="6:8" ht="12.75">
      <c r="F573" s="49"/>
      <c r="G573" s="49"/>
      <c r="H573" s="49"/>
    </row>
    <row r="574" spans="6:8" ht="12.75">
      <c r="F574" s="51"/>
      <c r="G574" s="51"/>
      <c r="H574" s="51"/>
    </row>
    <row r="575" spans="6:8" ht="12.75">
      <c r="F575" s="49"/>
      <c r="G575" s="49"/>
      <c r="H575" s="49"/>
    </row>
    <row r="577" spans="6:8" ht="12.75">
      <c r="F577" s="53"/>
      <c r="G577" s="53"/>
      <c r="H577" s="53"/>
    </row>
    <row r="581" spans="6:8" ht="12.75">
      <c r="F581" s="49"/>
      <c r="G581" s="49"/>
      <c r="H581" s="49"/>
    </row>
  </sheetData>
  <sheetProtection/>
  <autoFilter ref="A8:J8"/>
  <mergeCells count="9">
    <mergeCell ref="F1:J1"/>
    <mergeCell ref="F2:J2"/>
    <mergeCell ref="F3:J3"/>
    <mergeCell ref="A5:F5"/>
    <mergeCell ref="A570:F570"/>
    <mergeCell ref="A568:E568"/>
    <mergeCell ref="A6:F6"/>
    <mergeCell ref="A7:J7"/>
    <mergeCell ref="F4:H4"/>
  </mergeCells>
  <printOptions/>
  <pageMargins left="0.5905511811023623" right="0.1968503937007874" top="0.3937007874015748" bottom="0.3937007874015748" header="0.1968503937007874" footer="0.1968503937007874"/>
  <pageSetup fitToHeight="0" fitToWidth="1" horizontalDpi="600" verticalDpi="600" orientation="portrait" paperSize="9" scale="65" r:id="rId1"/>
  <rowBreaks count="1" manualBreakCount="1">
    <brk id="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SVETL</cp:lastModifiedBy>
  <cp:lastPrinted>2021-05-11T06:27:02Z</cp:lastPrinted>
  <dcterms:created xsi:type="dcterms:W3CDTF">2008-11-11T04:53:42Z</dcterms:created>
  <dcterms:modified xsi:type="dcterms:W3CDTF">2021-05-27T22:48:54Z</dcterms:modified>
  <cp:category/>
  <cp:version/>
  <cp:contentType/>
  <cp:contentStatus/>
</cp:coreProperties>
</file>